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35" windowWidth="15480" windowHeight="9240" activeTab="0"/>
  </bookViews>
  <sheets>
    <sheet name="คณะเภสัชศาสตร์" sheetId="1" r:id="rId1"/>
  </sheets>
  <definedNames>
    <definedName name="_xlnm.Print_Area" localSheetId="0">'คณะเภสัชศาสตร์'!$A$1:$P$830</definedName>
    <definedName name="_xlnm.Print_Titles" localSheetId="0">'คณะเภสัชศาสตร์'!$3:$5</definedName>
  </definedNames>
  <calcPr fullCalcOnLoad="1"/>
</workbook>
</file>

<file path=xl/sharedStrings.xml><?xml version="1.0" encoding="utf-8"?>
<sst xmlns="http://schemas.openxmlformats.org/spreadsheetml/2006/main" count="662" uniqueCount="233">
  <si>
    <t>ร้อยละของเงินเหลือจ่ายสุทธิต่องบดำเนินการ (ร้อยละของงบดำเนินการ)****</t>
  </si>
  <si>
    <t>ค่าใช้จ่ายทั้งหมดที่ใช้ในระบบห้องสมุดคอมพิวเตอร์ และศูนย์สารสนเทศต่อ</t>
  </si>
  <si>
    <t>นักศึกษาเต็มเวลาเทียบเท่า (บาทต่อคน)****</t>
  </si>
  <si>
    <t>มีระบบและกลไกการประกันคุณภาพภายในที่เป็นส่วนหนึ่งของกระบวนการ</t>
  </si>
  <si>
    <t>ประสิทธิผลการประกันคุณภาพโดยระบบอื่น*</t>
  </si>
  <si>
    <t>10. ความสัมพันธ์ของมหาวิทยาลัยกับ สังคมและชุมชนภาคใต้* (2)</t>
  </si>
  <si>
    <t>10.1</t>
  </si>
  <si>
    <t>ร้อยละของจำนวนนักศึกษาชั้นปีที่ 1 ที่เข้าร่วมโครงการพิเศษเพื่อเปิดโอกาสทาง</t>
  </si>
  <si>
    <t>10.2</t>
  </si>
  <si>
    <t>จำนวนโครงการที่คณะ/หน่วยงานร่วมมือกับหน่วยงานต่าง ๆ หรือกับสังคมและ</t>
  </si>
  <si>
    <t>ชุมชนเพื่อพัฒนาสังคมและชุมชนภาคใต้</t>
  </si>
  <si>
    <t>11. วิเทศสัมพันธ์* (14)</t>
  </si>
  <si>
    <t>11.1</t>
  </si>
  <si>
    <t>ร้อยละของรายวิชาที่สอนเป็นภาษาอังกฤษหรือภาษาต่างประเทศอื่น ๆ</t>
  </si>
  <si>
    <t>11.2</t>
  </si>
  <si>
    <t>จำนวนหลักสูตร Bilingual</t>
  </si>
  <si>
    <t>11.4</t>
  </si>
  <si>
    <t>จำนวน Joint-degree Programs</t>
  </si>
  <si>
    <t>11.5</t>
  </si>
  <si>
    <t>จำนวนชาวต่างประเทศที่มาเยือนหรือปฏิบัติงานที่มหาวิทยาลัย</t>
  </si>
  <si>
    <t>11.6</t>
  </si>
  <si>
    <t>ในทุกลักษณะ</t>
  </si>
  <si>
    <t>11.7</t>
  </si>
  <si>
    <t>จำนวน Co-advisors ที่เป็นชาวต่างประเทศ</t>
  </si>
  <si>
    <t>11.8</t>
  </si>
  <si>
    <t>จำนวนบุคลากร/นักศึกษาของมหาวิทยาลัยที่ไปต่างประเทศ (คน/จำนวนครั้ง)</t>
  </si>
  <si>
    <t>11.9</t>
  </si>
  <si>
    <t>11.10</t>
  </si>
  <si>
    <t>จำนวนโครงการวิจัยที่ทำร่วมกับชาวต่างประเทศ (Joint Research)</t>
  </si>
  <si>
    <t>11.11</t>
  </si>
  <si>
    <t>จำนวนโครงการ/กิจกรรมที่ทำร่วมกับต่างประเทศ</t>
  </si>
  <si>
    <t>11.12</t>
  </si>
  <si>
    <t>จำนวนโครงการและผู้เข้าร่วมโครงการพัฒนาสมรรถนะสากลของนักศึกษา</t>
  </si>
  <si>
    <t>และบุคลากร (ด้านภาษาต่างประเทศ)</t>
  </si>
  <si>
    <t>11.13</t>
  </si>
  <si>
    <t>จำนวน Joint Publication</t>
  </si>
  <si>
    <t>11.14</t>
  </si>
  <si>
    <t>จำนวนนักศึกษาที่ไปทำวิทยานิพนธ์ (Thesis) ต่างประเทศ</t>
  </si>
  <si>
    <t>ผลดำเนินงาน</t>
  </si>
  <si>
    <t>คะแนนถ่วงน้ำหนัก</t>
  </si>
  <si>
    <t>ตั้ง/หาร</t>
  </si>
  <si>
    <t>ตามเกณฑ์</t>
  </si>
  <si>
    <t>เทียบแผน</t>
  </si>
  <si>
    <t>พัฒนาการ</t>
  </si>
  <si>
    <t>รวม 5</t>
  </si>
  <si>
    <t>(1,2,3)</t>
  </si>
  <si>
    <t>(1,0)</t>
  </si>
  <si>
    <t>คะแนน</t>
  </si>
  <si>
    <t>องค์ประกอบและตัวบ่งชี้</t>
  </si>
  <si>
    <t>ค่าน้ำหนัก</t>
  </si>
  <si>
    <t>มีการกำหนดปรัชญาหรือปณิธาน ตลอดจนมีกระบวนการพัฒนากลยุทธ์ แผน</t>
  </si>
  <si>
    <t>ดำเนินงานและมีการกำหนดตัวบ่งชี้เพื่อวัดความสำเร็จของการดำเนินงานตาม</t>
  </si>
  <si>
    <t>มีการกำหนดแผนกลยุทธ์ที่เชื่อมโยงกับแผนยุทธศาสตร์ชาติหรือแผนยุทธศาสตร์</t>
  </si>
  <si>
    <t>ตัวบ่งชี้ร่วม</t>
  </si>
  <si>
    <t>มีโครงการหรือกิจกรรมที่สนับสนุนการพัฒนาหลักสูตรและการเรียนการสอน</t>
  </si>
  <si>
    <t>จำนวนนักศึกษาเต็มเวลาเทียบเท่าต่อจำนวนอาจารย์ประจำ**</t>
  </si>
  <si>
    <t>สัดส่วนของอาจารย์ประจำที่มีวุฒิปริญญาตรี ปริญญาโท ปริญญาเอกหรือ</t>
  </si>
  <si>
    <t>เทียบเท่าต่ออาจารย์ประจำ**</t>
  </si>
  <si>
    <t>สัดส่วนของอาจารย์ประจำที่ดำรงตำแหน่งอาจารย์ ผู้ช่วยศาสตราจารย์</t>
  </si>
  <si>
    <t>รองศาสตราจารย์ และศาสตราจารย์**</t>
  </si>
  <si>
    <t>มีระบบและกลไกสนับสนุนให้อาจารย์ประจำทำการวิจัยเพื่อพัฒนาการเรียน</t>
  </si>
  <si>
    <t>ร้อยละของบัณฑิตระดับปริญญาตรีที่ได้งานทำและการประกอบอาชีพอิสระ</t>
  </si>
  <si>
    <t>ภายใน 1 ปี**</t>
  </si>
  <si>
    <t>2.10</t>
  </si>
  <si>
    <t>ร้อยละของบัณฑิตระดับปริญญาตรีที่ได้รับเงินเดือนเริ่มต้นเป็นไปตามเกณฑ์**</t>
  </si>
  <si>
    <t>ระดับความพึงพอใจของนายจ้าง ผู้ประกอบการ และผู้ใช้บัณฑิต**</t>
  </si>
  <si>
    <t>ที่ได้รับการประกาศเกียรติคุณยกย่องในด้านวิชาการ วิชาชีพ คุณธรรม จริยธรรม</t>
  </si>
  <si>
    <t>ร้อยละของหลักสูตรที่ได้มาตรฐานต่อหลักสูตรทั้งหมด**</t>
  </si>
  <si>
    <t>ระดับความพึงพอใจของนักศึกษาต่อคุณภาพการสอนของอาจารย์และ</t>
  </si>
  <si>
    <t>สิ่งสนับสนุนการเรียนรู้**</t>
  </si>
  <si>
    <t>ร้อยละของบัณฑิตระดับปริญญาตรีที่ได้ทำงานตรงสาขาที่สำเร็จการศึกษา****</t>
  </si>
  <si>
    <t>จำนวนวิทยานิพนธ์และงานวิชาการของนักศึกษาที่ได้รับรางวัลในระดับ</t>
  </si>
  <si>
    <t>ชาติหรือระดับนานาชาติ (ชิ้นงาน)****</t>
  </si>
  <si>
    <t>การวัดและประเมินผลการเรียนรู้ของนักศึกษา (ระดับ)*</t>
  </si>
  <si>
    <t>ร้อยละของนักศึกษาปริญญาตรีที่สำเร็จการศึกษาตามระยะเวลาที่กำหนด</t>
  </si>
  <si>
    <t>ไว้ในหลักสูตร*</t>
  </si>
  <si>
    <t>ตัวบ่งชี้เฉพาะ</t>
  </si>
  <si>
    <t>ร้อยละของอาจารย์ประจำซึ่งมีคุณสมบัติเป็นที่ปรึกษาวิทยานิพนธ์ที่ทำหน้าที่</t>
  </si>
  <si>
    <t xml:space="preserve">อาจารย์ที่ปรึกษาวิทยานิพนธ์*** </t>
  </si>
  <si>
    <t>ร้อยละของบทความจากวิทยานิพนธ์ปริญญาโทที่ตีพิมพ์ เผยแพร่ต่อจำนวน</t>
  </si>
  <si>
    <t>วิทยานิพนธ์ปริญญาโททั้งหมด****</t>
  </si>
  <si>
    <t>ร้อยละของบทความจากสารนิพนธ์ปริญญาโทที่ตีพิมพ์ เผยแพร่ต่อจำนวน</t>
  </si>
  <si>
    <t>สารนิพนธ์ปริญญาโททั้งหมด****</t>
  </si>
  <si>
    <t>ร้อยละของบทความจากวิทยานิพนธ์ปริญญาเอกที่ตีพิมพ์ เผยแพร่ต่อ</t>
  </si>
  <si>
    <t>จำนวนวิทยานิพนธ์ปริญญาเอกทั้งหมด****</t>
  </si>
  <si>
    <t>ร้อยละของนักศึกษาระดับบัณฑิตศึกษาต่อจำนวนนักศึกษาทั้งหมด*</t>
  </si>
  <si>
    <t xml:space="preserve">ร้อยละของนักศึกษาบัณฑิตศึกษา Research Programs ต่อจำนวนนักศึกษา </t>
  </si>
  <si>
    <t>บัณฑิตศึกษาทั้งหมด*</t>
  </si>
  <si>
    <t>3. กิจกรรมการพัฒนานิสิตนักศึกษา (4)</t>
  </si>
  <si>
    <t>มีการส่งเสริมกิจกรรมนักศึกษาที่ครบถ้วนและสอดคล้องกับคุณลักษณะ</t>
  </si>
  <si>
    <t>ร้อยละของนักศึกษาที่เข้าร่วมกิจกรรม/โครงการพัฒนานักศึกษาต่อจำนวนนักศึกษา</t>
  </si>
  <si>
    <t>ระดับปริญญาตรีทั้งหมด****</t>
  </si>
  <si>
    <t>3.4</t>
  </si>
  <si>
    <t>ประสิทธิผลของการปฏิบัติตามคุณธรรมจริยธรรม และวินัยนักศึกษา*</t>
  </si>
  <si>
    <t>4. การวิจัย (13)</t>
  </si>
  <si>
    <t>เงินสนับสนุนงานวิจัยและงานสร้างสรรค์จากภายในและภายนอกสถาบันต่อ</t>
  </si>
  <si>
    <t>จำนวนอาจารย์ประจำและนักวิจัย**</t>
  </si>
  <si>
    <t>ร้อยละของงานวิจัยและงานสร้างสรรค์ที่ตีพิมพ์เผยแพร่ ได้รับการจด</t>
  </si>
  <si>
    <t>ทะเบียนทรัพย์สินทางปัญญาหรืออนุสิทธิบัตร หรือนำไปใช้ประโยชน์ทั้งใน</t>
  </si>
  <si>
    <t>เงินสนับสนุนงานวิจัยและงานสร้างสรรค์ภายในสถาบันต่อจำนวน</t>
  </si>
  <si>
    <t>อาจารย์ประจำและนักวิจัย (บาทต่อคน)****</t>
  </si>
  <si>
    <t>เงินสนับสนุนงานวิจัยและงานสร้างสรรค์จากภายนอกสถาบันต่อจำนวน</t>
  </si>
  <si>
    <t>ร้อยละของอาจารย์ประจำและนักวิจัยได้รับทุนทำวิจัยหรืองานสร้างสรรค์</t>
  </si>
  <si>
    <t>จากภายในสถาบันต่อจำนวนอาจารย์ประจำและนักวิจัย****</t>
  </si>
  <si>
    <t>จากภายนอกสถาบันต่อจำนวนอาจารย์ประจำและนักวิจัย****</t>
  </si>
  <si>
    <t>ร้อยละของงานวิจัยที่ตีพิมพ์เผยแพร่ในวารสารระดับชาติและนานาชาติ*</t>
  </si>
  <si>
    <t>จำนวนโครงการวิจัยและจำนวนเงินที่เบิกจ่ายจากเงินสะสมของกองทุนวิจัย*</t>
  </si>
  <si>
    <t xml:space="preserve">หรือในฐานข้อมูลระดับชาติหรือระดับนานาชาติต่ออาจารย์ประจำและนักวิจัย** </t>
  </si>
  <si>
    <t>จำนวนผลงานวิจัยและงานสร้างสรรค์ที่ได้รับการจดทะเบียนทรัพย์สินทางปัญญา</t>
  </si>
  <si>
    <t>5. การบริการวิชาการแก่สังคม (11)</t>
  </si>
  <si>
    <t>ร้อยละของอาจารย์ประจำที่มีส่วนร่วมในการให้บริการทางวิชาการแก่สังคม</t>
  </si>
  <si>
    <t>เป็นที่ปรึกษา เป็นกรรมการวิทยานิพนธ์ภายนอกสถาบัน เป็นกรรมการวิชาการ</t>
  </si>
  <si>
    <t>กรรมการวิชาชีพในระดับชาติหรือระดับนานาชาติต่ออาจารย์ประจำ**</t>
  </si>
  <si>
    <t>ร้อยละของกิจกรรมหรือโครงการบริการวิชาการและวิชาชีพที่ตอบสนองความ</t>
  </si>
  <si>
    <t>ต้องการพัฒนาและเสริมสร้างความเข้มแข็งของสังคม ชุมชน ประเทศชาติและ</t>
  </si>
  <si>
    <t>ร้อยละของระดับความพึงพอใจของผู้รับบริการ***</t>
  </si>
  <si>
    <t>ค่าใช้จ่าย และมูลค่าของสถาบันในการบริการวิชาการและวิชาชีพเพื่อสังคมต่อ</t>
  </si>
  <si>
    <t>อาจารย์ประจำ (บาทต่อคน)****</t>
  </si>
  <si>
    <t>มีการนำความรู้และประสบการณ์จากการบริการวิชาการและวิชาชีพมาใช้ใน</t>
  </si>
  <si>
    <t>การพัฒนาการเรียนการสอนและการวิจัย (ระดับ)****</t>
  </si>
  <si>
    <t>ร้อยละของค่าใช้จ่ายและมูลค่าที่บริการวิชาการผู้ด้อยโอกาส (ไม่รวม รพ.และรพ.</t>
  </si>
  <si>
    <t>ทันตกรรม) ต่องบดำเนินการทั้งหมด*</t>
  </si>
  <si>
    <t xml:space="preserve"> จำนวนแหล่งให้บริการวิชาการและวิชาชีพที่ได้รับการยอมรับในระดับชาติหรือ</t>
  </si>
  <si>
    <t>ระดับนานาชาติ (จำนวนศูนย์เครือข่าย) **</t>
  </si>
  <si>
    <t>รายรับของสถาบันในการให้บริการวิชาการและวิชาชีพในนามสถาบันต่ออาจารย์</t>
  </si>
  <si>
    <t>ประจำ (บาทต่อคน)****</t>
  </si>
  <si>
    <t xml:space="preserve">ระดับความสำเร็จในการให้บริการวิชาการและวิชาชีพตามพันธกิจของสถาบัน </t>
  </si>
  <si>
    <t>(ระดับ)****</t>
  </si>
  <si>
    <t>6. การทำนุบำรุงศิลปวัฒนธรรม(6)</t>
  </si>
  <si>
    <t>ร้อยละของโครงการ/กิจกรรมในการอนุรักษ์พัฒนา และสร้างเสริมเอกลักษณ์ศิลปะ</t>
  </si>
  <si>
    <t>และวัฒนธรรมต่อจำนวนนักศึกษาระดับปริญญาตรีภาคปกติทั้งหมด****</t>
  </si>
  <si>
    <t>มีผลงาน หรือชิ้นงานการพัฒนาองค์ความรู้ และสร้างมาตรฐานศิลปวัฒนธรรม**</t>
  </si>
  <si>
    <t>จำนวนวิทยานิพนธ์ด้านวัฒนธรรม*</t>
  </si>
  <si>
    <t>7. การบริหารและการจัดการ (14)</t>
  </si>
  <si>
    <t>สภาสถาบันใช้หลักธรรมาภิบาลในการบริหารจัดการและสามารถผลักดัน</t>
  </si>
  <si>
    <t>มีระบบและกลไกในการบริหารทรัพยากรบุคคลเพื่อพัฒนา และธำรงรักษาไว้</t>
  </si>
  <si>
    <t>ระดับความสำเร็จในการเปิดโอกาสให้บุคคลภายนอกเข้ามามีส่วนร่วมในการ</t>
  </si>
  <si>
    <t>ระดับชาติหรือนานาชาติ***</t>
  </si>
  <si>
    <t>ระดับความสำเร็จของการถ่ายทอดตัวบ่งชี้และเป้าหมายของระดับองค์กรสู่</t>
  </si>
  <si>
    <t>7.11</t>
  </si>
  <si>
    <t>งบประมาณสำหรับการพัฒนาคณาจารย์ทั้งในประเทศและต่างประเทศต่อ</t>
  </si>
  <si>
    <t>อาจารย์ประจำทั้งหมด (บาทต่อคน)****</t>
  </si>
  <si>
    <t>ร้อยละของบุคลากรประจำสายสนับสนุนที่ได้รับการพัฒนาความรู้ และทักษะใน</t>
  </si>
  <si>
    <t>วิชาชีพทั้งในประเทศและต่างประเทศ****</t>
  </si>
  <si>
    <t>จำนวนครั้งความไม่ปลอดภัยในชีวิตและทรัพย์สิน (ภายในมหาวิทยาลัย)*</t>
  </si>
  <si>
    <t>8. การเงินและงบประมาณ (6)</t>
  </si>
  <si>
    <t>มีระบบและกลไกในการจัดสรร การวิเคราะห์ค่าใช้จ่าย การตรวจสอบ</t>
  </si>
  <si>
    <t>สินทรัพย์ถาวรต่อจำนวนนักศึกษาเต็มเวลาเทียบเท่า (บาทต่อคน)****</t>
  </si>
  <si>
    <t>ค่าใช้จ่ายทั้งหมดต่อจำนวนนักศึกษาเต็มเวลาเทียบเท่า (ร้อยละของเกณฑ์ปกติ)****</t>
  </si>
  <si>
    <t>11.3</t>
  </si>
  <si>
    <t>จำนวนหลักสูตรที่สอนเป็นภาษาอังกฤษ/International Programs</t>
  </si>
  <si>
    <t>*</t>
  </si>
  <si>
    <t>อธิบายสัญลักษณ์</t>
  </si>
  <si>
    <t>หมายถึง องค์ประกอบ/ตัวบ่งชี้ที่เป็นเอกลักษณ์เฉพาะของมหาวิทยาลัย</t>
  </si>
  <si>
    <t>**</t>
  </si>
  <si>
    <t>หมายถึง ตัวบ่งชี้ที่สอดคล้องกันระหว่าง สกอ. และสมศ.</t>
  </si>
  <si>
    <t>***</t>
  </si>
  <si>
    <t>หมายถึง ตัวบ่งชี้ที่กำหนดโดย สกอ.</t>
  </si>
  <si>
    <t>****</t>
  </si>
  <si>
    <t>หมายถึง ตัวบ่งชี้ของ สมศ.</t>
  </si>
  <si>
    <t>2. การเรียนการสอนและคุณภาพบัณฑิต (26)</t>
  </si>
  <si>
    <t>ร้อยละเฉลี่ยของบัณฑิตระดับปริญญาตรีที่สอบผ่านใบประกอบวิชาชีพต่อจำนวนผู้เข้า</t>
  </si>
  <si>
    <t>สอบทั้งหมด</t>
  </si>
  <si>
    <t>9. ระบบและกลไกการประกันคุณภาพ (5)</t>
  </si>
  <si>
    <t>จำนวนนักศึกษาระดับปริญญาเอก*</t>
  </si>
  <si>
    <t>-</t>
  </si>
  <si>
    <t>ร้อยละของอาจารย์และนักวิจัยที่ Active งานวิจัยต่ออาจารย์ประจำและนักวิจัย*</t>
  </si>
  <si>
    <t>แผนให้ครบทุกภารกิจ (ระดับ)***</t>
  </si>
  <si>
    <t>อุดมศึกษา (ระดับ)***</t>
  </si>
  <si>
    <t>มีกระบวนการส่งเสริมการปฏิบัติตามจรรยาบรรณวิชาชีพของคณาจารย์ (ระดับ)**</t>
  </si>
  <si>
    <t>มีการจัดบริการแก่นักศึกษาและศิษย์เก่า (ระดับ)***</t>
  </si>
  <si>
    <t>ของบัณฑิตที่พึงประสงค์  (ระดับ)***</t>
  </si>
  <si>
    <t xml:space="preserve">มีระบบบริหารจัดการความรู้จากงานวิจัยและงานสร้างสรรค์ (ข้อ)*** </t>
  </si>
  <si>
    <t>ระดับชาติและในระดับนานาชาติต่อจำนวนอาจารย์ประจำและนักวิจัย**</t>
  </si>
  <si>
    <t>ร้อยละของบทความวิจัยที่ได้รับการอ้างอิง (Citation) ใน Refereed Journal</t>
  </si>
  <si>
    <t>(สิทธิบัตร/อนุสิทธิบัตร/ลิขสิทธิ์) ในรอบ 5 ปี ที่ผ่านมา (ชิ้นงาน)****</t>
  </si>
  <si>
    <t xml:space="preserve">มีระบบและกลไกในการบริการทางวิชาการแก่สังคมตามเป้าหมายของสถาบัน (ระดับ)*** </t>
  </si>
  <si>
    <t>นานาชาติต่ออาจารย์ประจำและนักวิจัย**</t>
  </si>
  <si>
    <t>การเป็นผู้ทรงคุณวุฒิพิจารณาบทความวิชาการ/เลื่อนระดับต่อบุคลากรทั้งหมด*</t>
  </si>
  <si>
    <t>มีระบบและกลไกในการทำนุบำรุงศิลปวัฒนธรรม (ระดับ)***</t>
  </si>
  <si>
    <t>ศิลปะและวัฒนธรรมต่องบดำเนินการ****</t>
  </si>
  <si>
    <t xml:space="preserve">ร้อยละของค่าใช้จ่ายและมูลค่าที่ใช้ในการอนุรักษ์ พัฒนาและสร้างเสริมเอกลักษณ์ </t>
  </si>
  <si>
    <t>ประสิทธิผลในการอนุรักษ์ พัฒนาและสร้างเสริมเอกลักษณ์ศิลปวัฒนธรรม (ระดับ)**</t>
  </si>
  <si>
    <t>สถาบันให้แข่งขันได้ในระดับสากล (ข้อ)**</t>
  </si>
  <si>
    <t xml:space="preserve">ภาวะผู้นำของผู้บริหารทุกระดับของสถาบัน (ระดับ)*** </t>
  </si>
  <si>
    <t>มีการพัฒนาสถาบันสู่องค์การเรียนรู้ (ระดับ)**</t>
  </si>
  <si>
    <t>ให้บุคลากรมีคุณภาพและประสิทธิภาพ (ระดับ)***</t>
  </si>
  <si>
    <t>ศักยภาพของระบบฐานข้อมูลเพื่อการบริหาร การเรียนการสอน และการวิจัย (ระดับ)**</t>
  </si>
  <si>
    <t>มีการนำระบบบริหารความเสี่ยงมาใช้ในกระบวนการบริหารการศึกษา (ระดับ)***</t>
  </si>
  <si>
    <t>ระดับบุคคล (ระดับ)***</t>
  </si>
  <si>
    <t>ร้อยละของอาจารย์ประจำที่เข้าร่วมประชุม วิชาการหรือนำเสนอผลงานวิชาการ</t>
  </si>
  <si>
    <t>ทั้งในประเทศและต่างประเทศ****</t>
  </si>
  <si>
    <t>ร้อยละของอาจารย์ประจำและนักวิจัยที่ได้รับรางวัลผลงานทางวิชาการหรือวิชาชีพใน</t>
  </si>
  <si>
    <t xml:space="preserve">กิจกรรม 5 ส/กิจกรรมคุณภาพอื่น ๆ (ระดับ)* </t>
  </si>
  <si>
    <t>การเงินและงบประมาณอย่างมีประสิทธิภาพ (ระดับ)***</t>
  </si>
  <si>
    <t>มีการใช้ทรัพยากรภายในและภายนอกสถาบันร่วมกัน (ระดับ)**</t>
  </si>
  <si>
    <t xml:space="preserve">บริหารการศึกษา (ระดับ)** </t>
  </si>
  <si>
    <t>มีระบบและกลไกการให้ความรู้และทักษะด้านการประกันคุณภาพแก่นักศึกษา (ระดับ)***</t>
  </si>
  <si>
    <t>ระดับความสำเร็จของการประกันคุณภาพการศึกษาภายใน (ระดับ)**</t>
  </si>
  <si>
    <t>มีระบบการรวบรวมข้อมูลที่ได้รับการตรวจสอบความถูกต้องและทันเวลา (ระดับ)*</t>
  </si>
  <si>
    <t xml:space="preserve">จำนวนนักศึกษาชาวต่างประเทศที่มาฝึกงาน ทำวิจัย และศึกษาที่มหาวิทยาลัย </t>
  </si>
  <si>
    <t>จำนวนบุคลากรของมหาวิทยาลัยที่เป็น Advisors/Co-advisors ให้สถาบันในต่างประเทศ</t>
  </si>
  <si>
    <t xml:space="preserve">หมายเหตุ </t>
  </si>
  <si>
    <t>ร้อยละของนักศึกษาปัจจุบันและศิษย์เก่าที่สำเร็จการศึกษาในรอบ 5 ปีที่ผ่านมา</t>
  </si>
  <si>
    <t>25xx  หมายถึง ปีการศึกษาปัจจุบัน</t>
  </si>
  <si>
    <t>มีระบบและกลไกในการพัฒนาและบริหารหลักสูตร (ระดับ)***</t>
  </si>
  <si>
    <t>พัฒนาสถาบันอุดมศึกษา (ระดับ)***</t>
  </si>
  <si>
    <t>มีกระบวนการเรียนรู้ที่เน้นผู้เรียนเป็นสำคัญ (ข้อ)**</t>
  </si>
  <si>
    <t xml:space="preserve">มีการพัฒนาระบบและกลไกในการสนับสนุนการผลิตงานวิจัยและงานสร้างสรรค์ (ข้อ)*** </t>
  </si>
  <si>
    <t>ร้อยละของการบรรลุเป้าหมายตามตัวบ่งชี้ของการปฏิบัติงานที่กำหนด***</t>
  </si>
  <si>
    <t xml:space="preserve">ซึ่งบุคคล องค์กร และชุมชนภายนอกมีส่วนร่วม (ระดับ)*** </t>
  </si>
  <si>
    <t xml:space="preserve">การสอน (ข้อ)***  </t>
  </si>
  <si>
    <t xml:space="preserve"> กีฬา สุขภาพ ศิลปะและวัฒนธรรม ด้านสิ่งแวดล้อมในระดับชาติ หรือนานาชาติ**</t>
  </si>
  <si>
    <t>ผลการประเมินตนเอง (คะแนน)</t>
  </si>
  <si>
    <t>1. ปรัชญา  ปณิธาน  วัตถุประสงค์  และแผนดำเนินการ (3)</t>
  </si>
  <si>
    <t>ตั้ง</t>
  </si>
  <si>
    <t>หาร</t>
  </si>
  <si>
    <t>การศึกษาให้เฉพาะผู้ที่มีภูมิลำเนาใน 14 จังหวัดภาคใต้ที่ขึ้นทะเบียนเป็นนักศึกษา</t>
  </si>
  <si>
    <t>ค่าเฉลี่ยถ่วงน้ำหนัก 9 องค์ประกอบ</t>
  </si>
  <si>
    <t>ค่าเฉลี่ยถ่วงน้ำหนัก 11 องค์ประกอบ</t>
  </si>
  <si>
    <t>10.3</t>
  </si>
  <si>
    <t>ปี 2548</t>
  </si>
  <si>
    <t>ปี 2549</t>
  </si>
  <si>
    <t>ปี 2550</t>
  </si>
  <si>
    <t>เป้าหมาย2550</t>
  </si>
  <si>
    <t>จำนวน Virtual Classroom  (รายวิชา) *****</t>
  </si>
  <si>
    <t>จำนวน CAR  (รายวิชา) *****</t>
  </si>
  <si>
    <t>จำนวน PBL (รายวิชา) *****</t>
  </si>
  <si>
    <t>ดัชนีความสุขของนักศึกษา *****</t>
  </si>
  <si>
    <t>*****</t>
  </si>
  <si>
    <t>หมายถึง ตัวบ่งชี้ของคณะเภสัชศาสตร์ มหาวิทยาลัยสงขลานครินทร์</t>
  </si>
  <si>
    <t xml:space="preserve">ตารางแสดงผลการดำเนินงาน และผลการประเมินตามองค์ประกอบ และตัวบ่งชี้ </t>
  </si>
  <si>
    <t>ภาควิชา/หน่วยงาน ให้ใช้ค่าน้ำหนักตามที่ฝ่ายประกันคุณภาพฯ กำหนดให้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</si>
</sst>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1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sz val="14"/>
      <name val="Cordia New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8"/>
      <name val="Angsana New"/>
      <family val="1"/>
    </font>
    <font>
      <b/>
      <sz val="15"/>
      <name val="Angsana New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2" fontId="2" fillId="0" borderId="1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17" fontId="4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17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4" fillId="0" borderId="3" xfId="17" applyFont="1" applyFill="1" applyBorder="1">
      <alignment/>
      <protection/>
    </xf>
    <xf numFmtId="0" fontId="2" fillId="0" borderId="7" xfId="0" applyFont="1" applyFill="1" applyBorder="1" applyAlignment="1">
      <alignment horizontal="center"/>
    </xf>
    <xf numFmtId="0" fontId="4" fillId="0" borderId="7" xfId="17" applyFont="1" applyFill="1" applyBorder="1">
      <alignment/>
      <protection/>
    </xf>
    <xf numFmtId="0" fontId="4" fillId="0" borderId="1" xfId="17" applyFont="1" applyFill="1" applyBorder="1">
      <alignment/>
      <protection/>
    </xf>
    <xf numFmtId="0" fontId="2" fillId="0" borderId="3" xfId="0" applyFont="1" applyFill="1" applyBorder="1" applyAlignment="1">
      <alignment horizontal="justify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1" xfId="17" applyFont="1" applyFill="1" applyBorder="1" applyAlignment="1">
      <alignment horizontal="left"/>
      <protection/>
    </xf>
    <xf numFmtId="0" fontId="2" fillId="0" borderId="3" xfId="17" applyFont="1" applyFill="1" applyBorder="1" applyAlignment="1">
      <alignment horizontal="left"/>
      <protection/>
    </xf>
    <xf numFmtId="0" fontId="2" fillId="0" borderId="7" xfId="17" applyFont="1" applyFill="1" applyBorder="1">
      <alignment/>
      <protection/>
    </xf>
    <xf numFmtId="0" fontId="2" fillId="0" borderId="1" xfId="17" applyFont="1" applyFill="1" applyBorder="1">
      <alignment/>
      <protection/>
    </xf>
    <xf numFmtId="0" fontId="2" fillId="0" borderId="3" xfId="17" applyFont="1" applyFill="1" applyBorder="1">
      <alignment/>
      <protection/>
    </xf>
    <xf numFmtId="0" fontId="2" fillId="0" borderId="5" xfId="17" applyFont="1" applyFill="1" applyBorder="1">
      <alignment/>
      <protection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2" fontId="2" fillId="0" borderId="1" xfId="0" applyNumberFormat="1" applyFont="1" applyFill="1" applyBorder="1" applyAlignment="1">
      <alignment/>
    </xf>
    <xf numFmtId="49" fontId="2" fillId="0" borderId="3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/>
    </xf>
    <xf numFmtId="49" fontId="2" fillId="0" borderId="1" xfId="17" applyNumberFormat="1" applyFont="1" applyFill="1" applyBorder="1" applyAlignment="1">
      <alignment horizontal="right"/>
      <protection/>
    </xf>
    <xf numFmtId="49" fontId="1" fillId="0" borderId="3" xfId="17" applyNumberFormat="1" applyFont="1" applyFill="1" applyBorder="1" applyAlignment="1">
      <alignment horizontal="left"/>
      <protection/>
    </xf>
    <xf numFmtId="49" fontId="2" fillId="0" borderId="7" xfId="17" applyNumberFormat="1" applyFont="1" applyFill="1" applyBorder="1" applyAlignment="1" quotePrefix="1">
      <alignment horizontal="right"/>
      <protection/>
    </xf>
    <xf numFmtId="49" fontId="2" fillId="0" borderId="1" xfId="17" applyNumberFormat="1" applyFont="1" applyFill="1" applyBorder="1" applyAlignment="1" quotePrefix="1">
      <alignment horizontal="right"/>
      <protection/>
    </xf>
    <xf numFmtId="49" fontId="2" fillId="0" borderId="3" xfId="17" applyNumberFormat="1" applyFont="1" applyFill="1" applyBorder="1" applyAlignment="1" quotePrefix="1">
      <alignment horizontal="right"/>
      <protection/>
    </xf>
    <xf numFmtId="49" fontId="2" fillId="0" borderId="5" xfId="17" applyNumberFormat="1" applyFont="1" applyFill="1" applyBorder="1" applyAlignment="1">
      <alignment horizontal="right"/>
      <protection/>
    </xf>
    <xf numFmtId="2" fontId="1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4" fillId="2" borderId="7" xfId="17" applyFont="1" applyFill="1" applyBorder="1">
      <alignment/>
      <protection/>
    </xf>
    <xf numFmtId="0" fontId="4" fillId="2" borderId="1" xfId="17" applyFont="1" applyFill="1" applyBorder="1">
      <alignment/>
      <protection/>
    </xf>
    <xf numFmtId="0" fontId="4" fillId="2" borderId="3" xfId="17" applyFont="1" applyFill="1" applyBorder="1">
      <alignment/>
      <protection/>
    </xf>
    <xf numFmtId="0" fontId="2" fillId="2" borderId="0" xfId="0" applyFont="1" applyFill="1" applyAlignment="1">
      <alignment/>
    </xf>
    <xf numFmtId="0" fontId="2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2" fontId="2" fillId="0" borderId="3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/>
    </xf>
    <xf numFmtId="2" fontId="4" fillId="0" borderId="7" xfId="17" applyNumberFormat="1" applyFont="1" applyFill="1" applyBorder="1" applyAlignment="1">
      <alignment horizontal="center"/>
      <protection/>
    </xf>
    <xf numFmtId="2" fontId="4" fillId="0" borderId="1" xfId="17" applyNumberFormat="1" applyFont="1" applyFill="1" applyBorder="1" applyAlignment="1">
      <alignment horizontal="center"/>
      <protection/>
    </xf>
    <xf numFmtId="2" fontId="4" fillId="0" borderId="3" xfId="17" applyNumberFormat="1" applyFont="1" applyFill="1" applyBorder="1" applyAlignment="1">
      <alignment horizontal="center"/>
      <protection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top" wrapText="1"/>
    </xf>
    <xf numFmtId="2" fontId="2" fillId="0" borderId="1" xfId="17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4" fillId="0" borderId="7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49" fontId="2" fillId="0" borderId="6" xfId="17" applyNumberFormat="1" applyFont="1" applyFill="1" applyBorder="1" applyAlignment="1" quotePrefix="1">
      <alignment horizontal="right"/>
      <protection/>
    </xf>
    <xf numFmtId="0" fontId="2" fillId="0" borderId="6" xfId="17" applyFont="1" applyFill="1" applyBorder="1">
      <alignment/>
      <protection/>
    </xf>
    <xf numFmtId="0" fontId="1" fillId="0" borderId="3" xfId="0" applyFont="1" applyFill="1" applyBorder="1" applyAlignment="1">
      <alignment horizontal="center"/>
    </xf>
    <xf numFmtId="17" fontId="4" fillId="0" borderId="6" xfId="0" applyNumberFormat="1" applyFont="1" applyFill="1" applyBorder="1" applyAlignment="1">
      <alignment horizontal="center" vertical="top" wrapText="1"/>
    </xf>
    <xf numFmtId="17" fontId="4" fillId="0" borderId="7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49" fontId="2" fillId="0" borderId="3" xfId="17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justify"/>
    </xf>
    <xf numFmtId="187" fontId="2" fillId="0" borderId="1" xfId="0" applyNumberFormat="1" applyFont="1" applyFill="1" applyBorder="1" applyAlignment="1">
      <alignment/>
    </xf>
    <xf numFmtId="49" fontId="2" fillId="0" borderId="2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vertical="top"/>
    </xf>
    <xf numFmtId="2" fontId="2" fillId="0" borderId="3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2" fontId="1" fillId="2" borderId="3" xfId="0" applyNumberFormat="1" applyFont="1" applyFill="1" applyBorder="1" applyAlignment="1">
      <alignment horizontal="center"/>
    </xf>
    <xf numFmtId="17" fontId="4" fillId="0" borderId="10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1" xfId="17" applyFont="1" applyFill="1" applyBorder="1" applyAlignment="1">
      <alignment horizontal="center"/>
      <protection/>
    </xf>
    <xf numFmtId="0" fontId="4" fillId="2" borderId="1" xfId="17" applyFont="1" applyFill="1" applyBorder="1" applyAlignment="1">
      <alignment horizontal="center"/>
      <protection/>
    </xf>
    <xf numFmtId="0" fontId="4" fillId="0" borderId="3" xfId="17" applyFont="1" applyFill="1" applyBorder="1" applyAlignment="1">
      <alignment horizontal="center"/>
      <protection/>
    </xf>
    <xf numFmtId="0" fontId="4" fillId="2" borderId="3" xfId="17" applyFont="1" applyFill="1" applyBorder="1" applyAlignment="1">
      <alignment horizontal="center"/>
      <protection/>
    </xf>
    <xf numFmtId="0" fontId="4" fillId="2" borderId="5" xfId="17" applyFont="1" applyFill="1" applyBorder="1" applyAlignment="1">
      <alignment horizontal="center"/>
      <protection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/>
    </xf>
    <xf numFmtId="2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top" wrapText="1"/>
    </xf>
    <xf numFmtId="49" fontId="2" fillId="2" borderId="6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10" xfId="17" applyFont="1" applyFill="1" applyBorder="1" applyAlignment="1">
      <alignment horizontal="center"/>
      <protection/>
    </xf>
    <xf numFmtId="0" fontId="4" fillId="2" borderId="6" xfId="17" applyFont="1" applyFill="1" applyBorder="1" applyAlignment="1">
      <alignment horizontal="center"/>
      <protection/>
    </xf>
    <xf numFmtId="0" fontId="1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4" fillId="0" borderId="10" xfId="17" applyFont="1" applyFill="1" applyBorder="1" applyAlignment="1">
      <alignment horizontal="center"/>
      <protection/>
    </xf>
    <xf numFmtId="0" fontId="4" fillId="0" borderId="6" xfId="17" applyFont="1" applyFill="1" applyBorder="1" applyAlignment="1">
      <alignment horizontal="center"/>
      <protection/>
    </xf>
    <xf numFmtId="0" fontId="4" fillId="0" borderId="5" xfId="17" applyFont="1" applyFill="1" applyBorder="1" applyAlignment="1">
      <alignment horizontal="center"/>
      <protection/>
    </xf>
    <xf numFmtId="0" fontId="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2" fontId="1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2" fontId="1" fillId="0" borderId="5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2" fontId="1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10" xfId="17" applyFont="1" applyFill="1" applyBorder="1">
      <alignment/>
      <protection/>
    </xf>
    <xf numFmtId="0" fontId="4" fillId="0" borderId="6" xfId="17" applyFont="1" applyFill="1" applyBorder="1">
      <alignment/>
      <protection/>
    </xf>
    <xf numFmtId="0" fontId="4" fillId="0" borderId="5" xfId="17" applyFont="1" applyFill="1" applyBorder="1">
      <alignment/>
      <protection/>
    </xf>
    <xf numFmtId="0" fontId="1" fillId="0" borderId="5" xfId="0" applyFont="1" applyBorder="1" applyAlignment="1">
      <alignment/>
    </xf>
    <xf numFmtId="49" fontId="4" fillId="0" borderId="6" xfId="0" applyNumberFormat="1" applyFont="1" applyFill="1" applyBorder="1" applyAlignment="1">
      <alignment horizontal="center"/>
    </xf>
    <xf numFmtId="17" fontId="4" fillId="0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 shrinkToFit="1"/>
    </xf>
    <xf numFmtId="2" fontId="3" fillId="0" borderId="2" xfId="0" applyNumberFormat="1" applyFont="1" applyFill="1" applyBorder="1" applyAlignment="1">
      <alignment horizontal="center" vertical="center" wrapText="1" shrinkToFit="1"/>
    </xf>
    <xf numFmtId="2" fontId="3" fillId="0" borderId="3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/>
    </xf>
    <xf numFmtId="0" fontId="1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2" fontId="1" fillId="4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2" fillId="4" borderId="3" xfId="0" applyFont="1" applyFill="1" applyBorder="1" applyAlignment="1">
      <alignment/>
    </xf>
    <xf numFmtId="2" fontId="1" fillId="4" borderId="3" xfId="0" applyNumberFormat="1" applyFont="1" applyFill="1" applyBorder="1" applyAlignment="1">
      <alignment horizontal="center"/>
    </xf>
    <xf numFmtId="0" fontId="2" fillId="4" borderId="5" xfId="0" applyFont="1" applyFill="1" applyBorder="1" applyAlignment="1">
      <alignment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/>
    </xf>
    <xf numFmtId="0" fontId="1" fillId="4" borderId="2" xfId="17" applyFont="1" applyFill="1" applyBorder="1" applyAlignment="1">
      <alignment/>
      <protection/>
    </xf>
    <xf numFmtId="0" fontId="1" fillId="4" borderId="4" xfId="0" applyFont="1" applyFill="1" applyBorder="1" applyAlignment="1">
      <alignment/>
    </xf>
    <xf numFmtId="0" fontId="1" fillId="4" borderId="3" xfId="17" applyFont="1" applyFill="1" applyBorder="1" applyAlignment="1">
      <alignment/>
      <protection/>
    </xf>
    <xf numFmtId="0" fontId="1" fillId="4" borderId="3" xfId="0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1" fillId="5" borderId="6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</cellXfs>
  <cellStyles count="9">
    <cellStyle name="Normal" xfId="0"/>
    <cellStyle name="Followed Hyperlink" xfId="15"/>
    <cellStyle name="Hyperlink" xfId="16"/>
    <cellStyle name="Normal_ตั้งหาร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0"/>
  <sheetViews>
    <sheetView tabSelected="1" view="pageBreakPreview" zoomScale="70" zoomScaleNormal="75" zoomScaleSheetLayoutView="70" workbookViewId="0" topLeftCell="A1">
      <selection activeCell="L178" sqref="L178"/>
    </sheetView>
  </sheetViews>
  <sheetFormatPr defaultColWidth="9.140625" defaultRowHeight="12.75"/>
  <cols>
    <col min="1" max="1" width="5.57421875" style="15" customWidth="1"/>
    <col min="2" max="2" width="71.00390625" style="2" customWidth="1"/>
    <col min="3" max="3" width="7.421875" style="114" customWidth="1"/>
    <col min="4" max="4" width="8.140625" style="2" customWidth="1"/>
    <col min="5" max="5" width="8.140625" style="91" customWidth="1"/>
    <col min="6" max="6" width="8.140625" style="2" customWidth="1"/>
    <col min="7" max="7" width="8.140625" style="91" customWidth="1"/>
    <col min="8" max="8" width="8.140625" style="2" customWidth="1"/>
    <col min="9" max="9" width="8.140625" style="91" customWidth="1"/>
    <col min="10" max="10" width="8.140625" style="3" customWidth="1"/>
    <col min="11" max="12" width="8.8515625" style="187" customWidth="1"/>
    <col min="13" max="13" width="8.7109375" style="170" customWidth="1"/>
    <col min="14" max="15" width="8.7109375" style="169" customWidth="1"/>
    <col min="16" max="16" width="11.57421875" style="187" bestFit="1" customWidth="1"/>
    <col min="17" max="16384" width="9.140625" style="8" customWidth="1"/>
  </cols>
  <sheetData>
    <row r="1" spans="1:16" ht="26.25">
      <c r="A1" s="238" t="s">
        <v>231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</row>
    <row r="2" spans="1:16" s="131" customFormat="1" ht="13.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</row>
    <row r="3" spans="1:16" s="1" customFormat="1" ht="23.25">
      <c r="A3" s="242" t="s">
        <v>48</v>
      </c>
      <c r="B3" s="243"/>
      <c r="C3" s="248" t="s">
        <v>49</v>
      </c>
      <c r="D3" s="251" t="s">
        <v>38</v>
      </c>
      <c r="E3" s="252"/>
      <c r="F3" s="252"/>
      <c r="G3" s="252"/>
      <c r="H3" s="252"/>
      <c r="I3" s="253"/>
      <c r="J3" s="254" t="s">
        <v>224</v>
      </c>
      <c r="K3" s="251" t="s">
        <v>213</v>
      </c>
      <c r="L3" s="252"/>
      <c r="M3" s="252"/>
      <c r="N3" s="253"/>
      <c r="O3" s="255" t="s">
        <v>39</v>
      </c>
      <c r="P3" s="251"/>
    </row>
    <row r="4" spans="1:16" s="1" customFormat="1" ht="23.25">
      <c r="A4" s="244"/>
      <c r="B4" s="245"/>
      <c r="C4" s="249"/>
      <c r="D4" s="4" t="s">
        <v>40</v>
      </c>
      <c r="E4" s="233" t="s">
        <v>221</v>
      </c>
      <c r="F4" s="4" t="s">
        <v>40</v>
      </c>
      <c r="G4" s="235" t="s">
        <v>222</v>
      </c>
      <c r="H4" s="4" t="s">
        <v>40</v>
      </c>
      <c r="I4" s="239" t="s">
        <v>223</v>
      </c>
      <c r="J4" s="254"/>
      <c r="K4" s="19" t="s">
        <v>41</v>
      </c>
      <c r="L4" s="19" t="s">
        <v>42</v>
      </c>
      <c r="M4" s="19" t="s">
        <v>43</v>
      </c>
      <c r="N4" s="26" t="s">
        <v>44</v>
      </c>
      <c r="O4" s="255"/>
      <c r="P4" s="251"/>
    </row>
    <row r="5" spans="1:16" s="131" customFormat="1" ht="23.25">
      <c r="A5" s="246"/>
      <c r="B5" s="247"/>
      <c r="C5" s="250"/>
      <c r="D5" s="124">
        <v>2548</v>
      </c>
      <c r="E5" s="234"/>
      <c r="F5" s="124">
        <v>2549</v>
      </c>
      <c r="G5" s="236"/>
      <c r="H5" s="124">
        <v>2550</v>
      </c>
      <c r="I5" s="240"/>
      <c r="J5" s="254"/>
      <c r="K5" s="25" t="s">
        <v>45</v>
      </c>
      <c r="L5" s="25" t="s">
        <v>46</v>
      </c>
      <c r="M5" s="25" t="s">
        <v>46</v>
      </c>
      <c r="N5" s="27" t="s">
        <v>47</v>
      </c>
      <c r="O5" s="255"/>
      <c r="P5" s="251"/>
    </row>
    <row r="6" spans="1:16" s="261" customFormat="1" ht="23.25">
      <c r="A6" s="256" t="s">
        <v>214</v>
      </c>
      <c r="B6" s="257"/>
      <c r="C6" s="258">
        <v>20</v>
      </c>
      <c r="D6" s="258"/>
      <c r="E6" s="258"/>
      <c r="F6" s="258"/>
      <c r="G6" s="258"/>
      <c r="H6" s="258"/>
      <c r="I6" s="258"/>
      <c r="J6" s="259"/>
      <c r="K6" s="260"/>
      <c r="L6" s="257"/>
      <c r="M6" s="257"/>
      <c r="N6" s="260"/>
      <c r="O6" s="260">
        <f>SUM(O7,O10,O12)</f>
        <v>0</v>
      </c>
      <c r="P6" s="260">
        <f>O6/C6</f>
        <v>0</v>
      </c>
    </row>
    <row r="7" spans="1:16" ht="23.25">
      <c r="A7" s="57">
        <v>1.1</v>
      </c>
      <c r="B7" s="12" t="s">
        <v>50</v>
      </c>
      <c r="C7" s="37">
        <v>6.66</v>
      </c>
      <c r="D7" s="13"/>
      <c r="E7" s="80"/>
      <c r="F7" s="13"/>
      <c r="G7" s="80"/>
      <c r="H7" s="13"/>
      <c r="I7" s="80"/>
      <c r="J7" s="21"/>
      <c r="K7" s="190"/>
      <c r="L7" s="34"/>
      <c r="M7" s="34"/>
      <c r="N7" s="98">
        <f>SUM(K7:M7)</f>
        <v>0</v>
      </c>
      <c r="O7" s="94">
        <f>N7*C7</f>
        <v>0</v>
      </c>
      <c r="P7" s="186" t="str">
        <f>IF(P6&gt;=4.51,"ดีมาก",IF(P6&gt;=3.51,"ดี",IF(P6&gt;=2.51,"พอใช้",IF(P6&gt;=1.51,"ควรปรับปรุง","ต้องปรับปรุง"))))</f>
        <v>ต้องปรับปรุง</v>
      </c>
    </row>
    <row r="8" spans="1:16" ht="23.25">
      <c r="A8" s="58"/>
      <c r="B8" s="6" t="s">
        <v>51</v>
      </c>
      <c r="C8" s="48"/>
      <c r="D8" s="7"/>
      <c r="E8" s="81"/>
      <c r="F8" s="7"/>
      <c r="G8" s="81"/>
      <c r="H8" s="7"/>
      <c r="I8" s="81"/>
      <c r="J8" s="22"/>
      <c r="K8" s="188"/>
      <c r="L8" s="47"/>
      <c r="M8" s="47"/>
      <c r="N8" s="144"/>
      <c r="O8" s="99"/>
      <c r="P8" s="188"/>
    </row>
    <row r="9" spans="1:16" ht="23.25">
      <c r="A9" s="65"/>
      <c r="B9" s="9" t="s">
        <v>167</v>
      </c>
      <c r="C9" s="102"/>
      <c r="D9" s="11"/>
      <c r="E9" s="82"/>
      <c r="F9" s="23"/>
      <c r="G9" s="92"/>
      <c r="H9" s="23"/>
      <c r="I9" s="92"/>
      <c r="J9" s="23"/>
      <c r="K9" s="23"/>
      <c r="L9" s="11"/>
      <c r="M9" s="11"/>
      <c r="N9" s="82"/>
      <c r="O9" s="92"/>
      <c r="P9" s="23"/>
    </row>
    <row r="10" spans="1:16" ht="23.25">
      <c r="A10" s="57">
        <v>1.2</v>
      </c>
      <c r="B10" s="12" t="s">
        <v>209</v>
      </c>
      <c r="C10" s="37">
        <v>6.67</v>
      </c>
      <c r="D10" s="13" t="s">
        <v>215</v>
      </c>
      <c r="E10" s="80" t="e">
        <f>D10/D11*100</f>
        <v>#VALUE!</v>
      </c>
      <c r="F10" s="13" t="s">
        <v>215</v>
      </c>
      <c r="G10" s="80" t="e">
        <f>F10/F11*100</f>
        <v>#VALUE!</v>
      </c>
      <c r="H10" s="13" t="s">
        <v>215</v>
      </c>
      <c r="I10" s="80" t="e">
        <f>H10/H11*100</f>
        <v>#VALUE!</v>
      </c>
      <c r="J10" s="22"/>
      <c r="K10" s="22"/>
      <c r="L10" s="7"/>
      <c r="M10" s="7"/>
      <c r="N10" s="98">
        <f>SUM(K10:M10)</f>
        <v>0</v>
      </c>
      <c r="O10" s="94">
        <f>N10*C10</f>
        <v>0</v>
      </c>
      <c r="P10" s="22"/>
    </row>
    <row r="11" spans="1:16" s="9" customFormat="1" ht="23.25">
      <c r="A11" s="65"/>
      <c r="C11" s="102"/>
      <c r="D11" s="11" t="s">
        <v>216</v>
      </c>
      <c r="E11" s="82"/>
      <c r="F11" s="11" t="s">
        <v>216</v>
      </c>
      <c r="G11" s="82"/>
      <c r="H11" s="11" t="s">
        <v>216</v>
      </c>
      <c r="I11" s="82"/>
      <c r="J11" s="23"/>
      <c r="K11" s="23"/>
      <c r="L11" s="11"/>
      <c r="M11" s="11"/>
      <c r="N11" s="82"/>
      <c r="O11" s="92"/>
      <c r="P11" s="23"/>
    </row>
    <row r="12" spans="1:16" ht="23.25">
      <c r="A12" s="58">
        <v>1.3</v>
      </c>
      <c r="B12" s="135" t="s">
        <v>52</v>
      </c>
      <c r="C12" s="48">
        <v>6.67</v>
      </c>
      <c r="D12" s="7"/>
      <c r="E12" s="81"/>
      <c r="F12" s="7"/>
      <c r="G12" s="81"/>
      <c r="H12" s="7"/>
      <c r="I12" s="81"/>
      <c r="J12" s="22"/>
      <c r="K12" s="22"/>
      <c r="L12" s="7"/>
      <c r="M12" s="7"/>
      <c r="N12" s="98">
        <f>SUM(K12:M12)</f>
        <v>0</v>
      </c>
      <c r="O12" s="94">
        <f>N12*C12</f>
        <v>0</v>
      </c>
      <c r="P12" s="22"/>
    </row>
    <row r="13" spans="1:16" ht="23.25">
      <c r="A13" s="65"/>
      <c r="B13" s="55" t="s">
        <v>168</v>
      </c>
      <c r="C13" s="48"/>
      <c r="D13" s="7"/>
      <c r="E13" s="81"/>
      <c r="F13" s="7"/>
      <c r="G13" s="81"/>
      <c r="H13" s="7"/>
      <c r="I13" s="81"/>
      <c r="J13" s="22"/>
      <c r="K13" s="22"/>
      <c r="L13" s="7"/>
      <c r="M13" s="7"/>
      <c r="N13" s="81"/>
      <c r="O13" s="152"/>
      <c r="P13" s="22"/>
    </row>
    <row r="14" spans="1:16" s="267" customFormat="1" ht="23.25">
      <c r="A14" s="262" t="s">
        <v>160</v>
      </c>
      <c r="B14" s="263"/>
      <c r="C14" s="264">
        <v>50</v>
      </c>
      <c r="D14" s="265"/>
      <c r="E14" s="265"/>
      <c r="F14" s="265"/>
      <c r="G14" s="265"/>
      <c r="H14" s="265"/>
      <c r="I14" s="265"/>
      <c r="J14" s="266"/>
      <c r="K14" s="266"/>
      <c r="L14" s="265"/>
      <c r="M14" s="265"/>
      <c r="N14" s="265"/>
      <c r="O14" s="266">
        <f>SUM(O16,O17,O18,O20,O22,O24,O26,O27,O29,O31,O33,O34,O37,O39,O41,O43,O45,O46,O49,O51,O53,O55,O57,O59)</f>
        <v>0</v>
      </c>
      <c r="P14" s="266">
        <f>O14/C14</f>
        <v>0</v>
      </c>
    </row>
    <row r="15" spans="1:16" ht="23.25">
      <c r="A15" s="32" t="s">
        <v>53</v>
      </c>
      <c r="B15" s="20"/>
      <c r="C15" s="115">
        <v>30</v>
      </c>
      <c r="D15" s="52"/>
      <c r="E15" s="83"/>
      <c r="F15" s="52"/>
      <c r="G15" s="83"/>
      <c r="H15" s="52"/>
      <c r="I15" s="83"/>
      <c r="J15" s="189"/>
      <c r="K15" s="196"/>
      <c r="L15" s="150"/>
      <c r="M15" s="150"/>
      <c r="N15" s="151"/>
      <c r="O15" s="154"/>
      <c r="P15" s="186" t="str">
        <f>IF(P14&gt;=4.51,"ดีมาก",IF(P14&gt;=3.51,"ดี",IF(P14&gt;=2.51,"พอใช้",IF(P14&gt;=1.51,"ควรปรับปรุง","ต้องปรับปรุง"))))</f>
        <v>ต้องปรับปรุง</v>
      </c>
    </row>
    <row r="16" spans="1:16" ht="23.25">
      <c r="A16" s="57">
        <v>2.1</v>
      </c>
      <c r="B16" s="12" t="s">
        <v>205</v>
      </c>
      <c r="C16" s="48">
        <v>1.66</v>
      </c>
      <c r="D16" s="13"/>
      <c r="E16" s="80"/>
      <c r="F16" s="13"/>
      <c r="G16" s="80"/>
      <c r="H16" s="13"/>
      <c r="I16" s="80"/>
      <c r="J16" s="22"/>
      <c r="K16" s="188"/>
      <c r="L16" s="47"/>
      <c r="M16" s="47"/>
      <c r="N16" s="98">
        <f>SUM(K16:M16)</f>
        <v>0</v>
      </c>
      <c r="O16" s="94">
        <f>N16*C16</f>
        <v>0</v>
      </c>
      <c r="P16" s="188"/>
    </row>
    <row r="17" spans="1:16" ht="23.25">
      <c r="A17" s="57">
        <v>2.2</v>
      </c>
      <c r="B17" s="24" t="s">
        <v>207</v>
      </c>
      <c r="C17" s="37">
        <v>1.66</v>
      </c>
      <c r="D17" s="13"/>
      <c r="E17" s="80"/>
      <c r="F17" s="13"/>
      <c r="G17" s="80"/>
      <c r="H17" s="13"/>
      <c r="I17" s="80"/>
      <c r="J17" s="24"/>
      <c r="K17" s="190"/>
      <c r="L17" s="34"/>
      <c r="M17" s="34"/>
      <c r="N17" s="98">
        <f>SUM(K17:M17)</f>
        <v>0</v>
      </c>
      <c r="O17" s="94">
        <f>N17*C17</f>
        <v>0</v>
      </c>
      <c r="P17" s="190"/>
    </row>
    <row r="18" spans="1:16" ht="23.25">
      <c r="A18" s="57">
        <v>2.3</v>
      </c>
      <c r="B18" s="24" t="s">
        <v>54</v>
      </c>
      <c r="C18" s="37">
        <v>1.66</v>
      </c>
      <c r="D18" s="13"/>
      <c r="E18" s="80"/>
      <c r="F18" s="13"/>
      <c r="G18" s="80"/>
      <c r="H18" s="13"/>
      <c r="I18" s="80"/>
      <c r="J18" s="24"/>
      <c r="K18" s="21"/>
      <c r="L18" s="13"/>
      <c r="M18" s="13"/>
      <c r="N18" s="98">
        <f>SUM(K18:M18)</f>
        <v>0</v>
      </c>
      <c r="O18" s="94">
        <f>N18*C18</f>
        <v>0</v>
      </c>
      <c r="P18" s="21"/>
    </row>
    <row r="19" spans="1:16" ht="23.25">
      <c r="A19" s="65"/>
      <c r="B19" s="17" t="s">
        <v>210</v>
      </c>
      <c r="C19" s="102"/>
      <c r="D19" s="7"/>
      <c r="E19" s="81"/>
      <c r="F19" s="7"/>
      <c r="G19" s="81"/>
      <c r="H19" s="7"/>
      <c r="I19" s="81"/>
      <c r="J19" s="17"/>
      <c r="K19" s="23"/>
      <c r="L19" s="11"/>
      <c r="M19" s="11"/>
      <c r="N19" s="82"/>
      <c r="O19" s="92"/>
      <c r="P19" s="23"/>
    </row>
    <row r="20" spans="1:16" ht="23.25">
      <c r="A20" s="57">
        <v>2.4</v>
      </c>
      <c r="B20" s="12" t="s">
        <v>55</v>
      </c>
      <c r="C20" s="37">
        <v>1.66</v>
      </c>
      <c r="D20" s="13" t="s">
        <v>215</v>
      </c>
      <c r="E20" s="80" t="e">
        <f>D20/D21</f>
        <v>#VALUE!</v>
      </c>
      <c r="F20" s="13" t="s">
        <v>215</v>
      </c>
      <c r="G20" s="80" t="e">
        <f>F20/F21</f>
        <v>#VALUE!</v>
      </c>
      <c r="H20" s="13" t="s">
        <v>215</v>
      </c>
      <c r="I20" s="80" t="e">
        <f>H20/H21</f>
        <v>#VALUE!</v>
      </c>
      <c r="J20" s="213"/>
      <c r="K20" s="190"/>
      <c r="L20" s="34"/>
      <c r="M20" s="34"/>
      <c r="N20" s="98">
        <f>SUM(K20:M20)</f>
        <v>0</v>
      </c>
      <c r="O20" s="94">
        <f>N20*C20</f>
        <v>0</v>
      </c>
      <c r="P20" s="190"/>
    </row>
    <row r="21" spans="1:16" s="9" customFormat="1" ht="23.25">
      <c r="A21" s="65"/>
      <c r="C21" s="102"/>
      <c r="D21" s="11" t="s">
        <v>216</v>
      </c>
      <c r="E21" s="82"/>
      <c r="F21" s="11" t="s">
        <v>216</v>
      </c>
      <c r="G21" s="82"/>
      <c r="H21" s="11" t="s">
        <v>216</v>
      </c>
      <c r="I21" s="82"/>
      <c r="J21" s="210"/>
      <c r="K21" s="191"/>
      <c r="L21" s="38"/>
      <c r="M21" s="38"/>
      <c r="N21" s="95"/>
      <c r="O21" s="175"/>
      <c r="P21" s="191"/>
    </row>
    <row r="22" spans="1:16" ht="23.25">
      <c r="A22" s="58">
        <v>2.5</v>
      </c>
      <c r="B22" s="16" t="s">
        <v>56</v>
      </c>
      <c r="C22" s="48">
        <v>1.66</v>
      </c>
      <c r="D22" s="13" t="s">
        <v>215</v>
      </c>
      <c r="E22" s="80" t="e">
        <f>D22/D23*100</f>
        <v>#VALUE!</v>
      </c>
      <c r="F22" s="13" t="s">
        <v>215</v>
      </c>
      <c r="G22" s="80" t="e">
        <f>F22/F23*100</f>
        <v>#VALUE!</v>
      </c>
      <c r="H22" s="13" t="s">
        <v>215</v>
      </c>
      <c r="I22" s="80" t="e">
        <f>H22/H23*100</f>
        <v>#VALUE!</v>
      </c>
      <c r="J22" s="16"/>
      <c r="K22" s="22"/>
      <c r="L22" s="7"/>
      <c r="M22" s="7"/>
      <c r="N22" s="98">
        <f>SUM(K22:M22)</f>
        <v>0</v>
      </c>
      <c r="O22" s="94">
        <f>N22*C22</f>
        <v>0</v>
      </c>
      <c r="P22" s="22"/>
    </row>
    <row r="23" spans="1:16" ht="23.25">
      <c r="A23" s="65"/>
      <c r="B23" s="17" t="s">
        <v>57</v>
      </c>
      <c r="C23" s="48"/>
      <c r="D23" s="11" t="s">
        <v>216</v>
      </c>
      <c r="E23" s="81"/>
      <c r="F23" s="11" t="s">
        <v>216</v>
      </c>
      <c r="G23" s="81"/>
      <c r="H23" s="11" t="s">
        <v>216</v>
      </c>
      <c r="I23" s="81"/>
      <c r="J23" s="17"/>
      <c r="K23" s="23"/>
      <c r="L23" s="11"/>
      <c r="M23" s="11"/>
      <c r="N23" s="82"/>
      <c r="O23" s="92"/>
      <c r="P23" s="23"/>
    </row>
    <row r="24" spans="1:16" ht="22.5" customHeight="1">
      <c r="A24" s="57">
        <v>2.6</v>
      </c>
      <c r="B24" s="24" t="s">
        <v>58</v>
      </c>
      <c r="C24" s="37">
        <v>1.66</v>
      </c>
      <c r="D24" s="13" t="s">
        <v>215</v>
      </c>
      <c r="E24" s="80" t="e">
        <f>D24/D25*100</f>
        <v>#VALUE!</v>
      </c>
      <c r="F24" s="13" t="s">
        <v>215</v>
      </c>
      <c r="G24" s="80" t="e">
        <f>F24/F25*100</f>
        <v>#VALUE!</v>
      </c>
      <c r="H24" s="13" t="s">
        <v>215</v>
      </c>
      <c r="I24" s="80" t="e">
        <f>H24/H25*100</f>
        <v>#VALUE!</v>
      </c>
      <c r="J24" s="24"/>
      <c r="K24" s="21"/>
      <c r="L24" s="13"/>
      <c r="M24" s="13"/>
      <c r="N24" s="98">
        <f>SUM(K24:M24)</f>
        <v>0</v>
      </c>
      <c r="O24" s="94">
        <f>N24*C24</f>
        <v>0</v>
      </c>
      <c r="P24" s="21"/>
    </row>
    <row r="25" spans="1:16" s="131" customFormat="1" ht="23.25">
      <c r="A25" s="65"/>
      <c r="B25" s="17" t="s">
        <v>59</v>
      </c>
      <c r="C25" s="102"/>
      <c r="D25" s="11" t="s">
        <v>216</v>
      </c>
      <c r="E25" s="82"/>
      <c r="F25" s="11" t="s">
        <v>216</v>
      </c>
      <c r="G25" s="82"/>
      <c r="H25" s="11" t="s">
        <v>216</v>
      </c>
      <c r="I25" s="82"/>
      <c r="J25" s="17"/>
      <c r="K25" s="23"/>
      <c r="L25" s="11"/>
      <c r="M25" s="11"/>
      <c r="N25" s="82"/>
      <c r="O25" s="92"/>
      <c r="P25" s="23"/>
    </row>
    <row r="26" spans="1:16" ht="23.25">
      <c r="A26" s="58">
        <v>2.7</v>
      </c>
      <c r="B26" s="6" t="s">
        <v>169</v>
      </c>
      <c r="C26" s="48">
        <v>1.67</v>
      </c>
      <c r="D26" s="7"/>
      <c r="E26" s="81"/>
      <c r="F26" s="7"/>
      <c r="G26" s="81"/>
      <c r="H26" s="7"/>
      <c r="I26" s="81"/>
      <c r="J26" s="16"/>
      <c r="K26" s="188"/>
      <c r="L26" s="47"/>
      <c r="M26" s="47"/>
      <c r="N26" s="98">
        <f>SUM(K26:M26)</f>
        <v>0</v>
      </c>
      <c r="O26" s="94">
        <f>N26*C26</f>
        <v>0</v>
      </c>
      <c r="P26" s="188"/>
    </row>
    <row r="27" spans="1:16" ht="23.25">
      <c r="A27" s="67">
        <v>2.8</v>
      </c>
      <c r="B27" s="12" t="s">
        <v>60</v>
      </c>
      <c r="C27" s="37">
        <v>1.67</v>
      </c>
      <c r="D27" s="13"/>
      <c r="E27" s="80"/>
      <c r="F27" s="13"/>
      <c r="G27" s="80"/>
      <c r="H27" s="13"/>
      <c r="I27" s="80"/>
      <c r="J27" s="24"/>
      <c r="K27" s="190"/>
      <c r="L27" s="34"/>
      <c r="M27" s="34"/>
      <c r="N27" s="98">
        <f>SUM(K27:M27)</f>
        <v>0</v>
      </c>
      <c r="O27" s="94">
        <f>N27*C27</f>
        <v>0</v>
      </c>
      <c r="P27" s="190"/>
    </row>
    <row r="28" spans="1:16" ht="23.25">
      <c r="A28" s="68"/>
      <c r="B28" s="6" t="s">
        <v>211</v>
      </c>
      <c r="C28" s="48"/>
      <c r="D28" s="7"/>
      <c r="E28" s="81"/>
      <c r="F28" s="7"/>
      <c r="G28" s="81"/>
      <c r="H28" s="7"/>
      <c r="I28" s="81"/>
      <c r="J28" s="16"/>
      <c r="K28" s="188"/>
      <c r="L28" s="47"/>
      <c r="M28" s="47"/>
      <c r="N28" s="144"/>
      <c r="O28" s="99"/>
      <c r="P28" s="188"/>
    </row>
    <row r="29" spans="1:16" ht="23.25">
      <c r="A29" s="136">
        <v>2.9</v>
      </c>
      <c r="B29" s="12" t="s">
        <v>61</v>
      </c>
      <c r="C29" s="37">
        <v>1.67</v>
      </c>
      <c r="D29" s="13" t="s">
        <v>215</v>
      </c>
      <c r="E29" s="80" t="e">
        <f>D29/D30*100</f>
        <v>#VALUE!</v>
      </c>
      <c r="F29" s="13" t="s">
        <v>215</v>
      </c>
      <c r="G29" s="80" t="e">
        <f>F29/F30*100</f>
        <v>#VALUE!</v>
      </c>
      <c r="H29" s="13" t="s">
        <v>215</v>
      </c>
      <c r="I29" s="80" t="e">
        <f>H29/H30*100</f>
        <v>#VALUE!</v>
      </c>
      <c r="J29" s="24"/>
      <c r="K29" s="190"/>
      <c r="L29" s="34"/>
      <c r="M29" s="34"/>
      <c r="N29" s="98">
        <f>SUM(K29:M29)</f>
        <v>0</v>
      </c>
      <c r="O29" s="94">
        <f>N29*C29</f>
        <v>0</v>
      </c>
      <c r="P29" s="190"/>
    </row>
    <row r="30" spans="1:16" ht="23.25">
      <c r="A30" s="58"/>
      <c r="B30" s="6" t="s">
        <v>62</v>
      </c>
      <c r="C30" s="48"/>
      <c r="D30" s="11" t="s">
        <v>216</v>
      </c>
      <c r="E30" s="81"/>
      <c r="F30" s="11" t="s">
        <v>216</v>
      </c>
      <c r="G30" s="81"/>
      <c r="H30" s="11" t="s">
        <v>216</v>
      </c>
      <c r="I30" s="81"/>
      <c r="J30" s="16"/>
      <c r="K30" s="22"/>
      <c r="L30" s="7"/>
      <c r="M30" s="7"/>
      <c r="N30" s="81"/>
      <c r="O30" s="152"/>
      <c r="P30" s="22"/>
    </row>
    <row r="31" spans="1:16" ht="23.25">
      <c r="A31" s="72" t="s">
        <v>63</v>
      </c>
      <c r="B31" s="12" t="s">
        <v>64</v>
      </c>
      <c r="C31" s="37">
        <v>1.67</v>
      </c>
      <c r="D31" s="13" t="s">
        <v>215</v>
      </c>
      <c r="E31" s="80" t="e">
        <f>D31/D32*100</f>
        <v>#VALUE!</v>
      </c>
      <c r="F31" s="13" t="s">
        <v>215</v>
      </c>
      <c r="G31" s="80" t="e">
        <f>F31/F32*100</f>
        <v>#VALUE!</v>
      </c>
      <c r="H31" s="13" t="s">
        <v>215</v>
      </c>
      <c r="I31" s="80" t="e">
        <f>H31/H32*100</f>
        <v>#VALUE!</v>
      </c>
      <c r="J31" s="24"/>
      <c r="K31" s="21"/>
      <c r="L31" s="13"/>
      <c r="M31" s="13"/>
      <c r="N31" s="98">
        <f>SUM(K31:M31)</f>
        <v>0</v>
      </c>
      <c r="O31" s="94">
        <f>N31*C31</f>
        <v>0</v>
      </c>
      <c r="P31" s="21"/>
    </row>
    <row r="32" spans="1:16" ht="23.25">
      <c r="A32" s="137"/>
      <c r="B32" s="6"/>
      <c r="C32" s="48"/>
      <c r="D32" s="11" t="s">
        <v>216</v>
      </c>
      <c r="E32" s="81"/>
      <c r="F32" s="11" t="s">
        <v>216</v>
      </c>
      <c r="G32" s="81"/>
      <c r="H32" s="11" t="s">
        <v>216</v>
      </c>
      <c r="I32" s="81"/>
      <c r="J32" s="16"/>
      <c r="K32" s="22"/>
      <c r="L32" s="7"/>
      <c r="M32" s="7"/>
      <c r="N32" s="152"/>
      <c r="O32" s="152"/>
      <c r="P32" s="22"/>
    </row>
    <row r="33" spans="1:16" ht="23.25">
      <c r="A33" s="57">
        <v>2.11</v>
      </c>
      <c r="B33" s="12" t="s">
        <v>65</v>
      </c>
      <c r="C33" s="37">
        <v>1.67</v>
      </c>
      <c r="D33" s="13"/>
      <c r="E33" s="80"/>
      <c r="F33" s="13"/>
      <c r="G33" s="80"/>
      <c r="H33" s="13"/>
      <c r="I33" s="80"/>
      <c r="J33" s="24"/>
      <c r="K33" s="21"/>
      <c r="L33" s="13"/>
      <c r="M33" s="13"/>
      <c r="N33" s="98">
        <f>SUM(K33:M33)</f>
        <v>0</v>
      </c>
      <c r="O33" s="94">
        <f>N33*C33</f>
        <v>0</v>
      </c>
      <c r="P33" s="21"/>
    </row>
    <row r="34" spans="1:16" ht="23.25">
      <c r="A34" s="57">
        <v>2.12</v>
      </c>
      <c r="B34" s="12" t="s">
        <v>203</v>
      </c>
      <c r="C34" s="105">
        <v>1.67</v>
      </c>
      <c r="D34" s="13" t="s">
        <v>215</v>
      </c>
      <c r="E34" s="80" t="e">
        <f>D34/D35*100</f>
        <v>#VALUE!</v>
      </c>
      <c r="F34" s="13" t="s">
        <v>215</v>
      </c>
      <c r="G34" s="80" t="e">
        <f>F34/F35*100</f>
        <v>#VALUE!</v>
      </c>
      <c r="H34" s="13" t="s">
        <v>215</v>
      </c>
      <c r="I34" s="80" t="e">
        <f>H34/H35*100</f>
        <v>#VALUE!</v>
      </c>
      <c r="J34" s="24"/>
      <c r="K34" s="21"/>
      <c r="L34" s="13"/>
      <c r="M34" s="13"/>
      <c r="N34" s="98">
        <f>SUM(K34:M34)</f>
        <v>0</v>
      </c>
      <c r="O34" s="94">
        <f>N34*C34</f>
        <v>0</v>
      </c>
      <c r="P34" s="21"/>
    </row>
    <row r="35" spans="1:16" ht="23.25">
      <c r="A35" s="58"/>
      <c r="B35" s="6" t="s">
        <v>66</v>
      </c>
      <c r="C35" s="106"/>
      <c r="D35" s="7" t="s">
        <v>216</v>
      </c>
      <c r="E35" s="81"/>
      <c r="F35" s="7" t="s">
        <v>216</v>
      </c>
      <c r="G35" s="81"/>
      <c r="H35" s="7" t="s">
        <v>216</v>
      </c>
      <c r="I35" s="81"/>
      <c r="J35" s="16"/>
      <c r="K35" s="188"/>
      <c r="L35" s="47"/>
      <c r="M35" s="47"/>
      <c r="N35" s="144"/>
      <c r="O35" s="99"/>
      <c r="P35" s="188"/>
    </row>
    <row r="36" spans="1:16" ht="23.25">
      <c r="A36" s="65"/>
      <c r="B36" s="9" t="s">
        <v>212</v>
      </c>
      <c r="C36" s="107"/>
      <c r="D36" s="9"/>
      <c r="E36" s="101"/>
      <c r="F36" s="9"/>
      <c r="G36" s="85"/>
      <c r="H36" s="9"/>
      <c r="I36" s="85"/>
      <c r="J36" s="17"/>
      <c r="K36" s="23"/>
      <c r="L36" s="11"/>
      <c r="M36" s="11"/>
      <c r="N36" s="82"/>
      <c r="O36" s="92"/>
      <c r="P36" s="23"/>
    </row>
    <row r="37" spans="1:16" ht="23.25">
      <c r="A37" s="57">
        <v>2.13</v>
      </c>
      <c r="B37" s="12" t="s">
        <v>67</v>
      </c>
      <c r="C37" s="105">
        <v>1.67</v>
      </c>
      <c r="D37" s="13" t="s">
        <v>215</v>
      </c>
      <c r="E37" s="80" t="e">
        <f>D37/D38*100</f>
        <v>#VALUE!</v>
      </c>
      <c r="F37" s="13" t="s">
        <v>215</v>
      </c>
      <c r="G37" s="80" t="e">
        <f>F37/F38*100</f>
        <v>#VALUE!</v>
      </c>
      <c r="H37" s="13" t="s">
        <v>215</v>
      </c>
      <c r="I37" s="80" t="e">
        <f>H37/H38*100</f>
        <v>#VALUE!</v>
      </c>
      <c r="J37" s="24"/>
      <c r="K37" s="21"/>
      <c r="L37" s="13"/>
      <c r="M37" s="13"/>
      <c r="N37" s="98">
        <f>SUM(K37:M37)</f>
        <v>0</v>
      </c>
      <c r="O37" s="94">
        <f>N37*C37</f>
        <v>0</v>
      </c>
      <c r="P37" s="21"/>
    </row>
    <row r="38" spans="1:16" s="9" customFormat="1" ht="23.25">
      <c r="A38" s="65"/>
      <c r="C38" s="102"/>
      <c r="D38" s="11" t="s">
        <v>216</v>
      </c>
      <c r="E38" s="82"/>
      <c r="F38" s="11" t="s">
        <v>216</v>
      </c>
      <c r="G38" s="82"/>
      <c r="H38" s="11" t="s">
        <v>216</v>
      </c>
      <c r="I38" s="82"/>
      <c r="J38" s="17"/>
      <c r="K38" s="23"/>
      <c r="L38" s="11"/>
      <c r="M38" s="11"/>
      <c r="N38" s="82"/>
      <c r="O38" s="92"/>
      <c r="P38" s="23"/>
    </row>
    <row r="39" spans="1:16" ht="23.25">
      <c r="A39" s="68">
        <v>2.14</v>
      </c>
      <c r="B39" s="6" t="s">
        <v>68</v>
      </c>
      <c r="C39" s="48">
        <v>1.67</v>
      </c>
      <c r="D39" s="7"/>
      <c r="E39" s="81"/>
      <c r="F39" s="7"/>
      <c r="G39" s="81"/>
      <c r="H39" s="7"/>
      <c r="I39" s="81"/>
      <c r="J39" s="16"/>
      <c r="K39" s="188"/>
      <c r="L39" s="47"/>
      <c r="M39" s="47"/>
      <c r="N39" s="98">
        <f>SUM(K39:M39)</f>
        <v>0</v>
      </c>
      <c r="O39" s="94">
        <f>N39*C39</f>
        <v>0</v>
      </c>
      <c r="P39" s="188"/>
    </row>
    <row r="40" spans="1:16" ht="23.25">
      <c r="A40" s="69"/>
      <c r="B40" s="9" t="s">
        <v>69</v>
      </c>
      <c r="C40" s="102"/>
      <c r="D40" s="7"/>
      <c r="E40" s="81"/>
      <c r="F40" s="7"/>
      <c r="G40" s="81"/>
      <c r="H40" s="7"/>
      <c r="I40" s="81"/>
      <c r="J40" s="17"/>
      <c r="K40" s="191"/>
      <c r="L40" s="38"/>
      <c r="M40" s="38"/>
      <c r="N40" s="95"/>
      <c r="O40" s="175"/>
      <c r="P40" s="191"/>
    </row>
    <row r="41" spans="1:16" ht="23.25">
      <c r="A41" s="57">
        <v>2.15</v>
      </c>
      <c r="B41" s="12" t="s">
        <v>70</v>
      </c>
      <c r="C41" s="37">
        <v>1.67</v>
      </c>
      <c r="D41" s="13" t="s">
        <v>215</v>
      </c>
      <c r="E41" s="80" t="e">
        <f>D41/D42*100</f>
        <v>#VALUE!</v>
      </c>
      <c r="F41" s="13" t="s">
        <v>215</v>
      </c>
      <c r="G41" s="80" t="e">
        <f>F41/F42*100</f>
        <v>#VALUE!</v>
      </c>
      <c r="H41" s="13" t="s">
        <v>215</v>
      </c>
      <c r="I41" s="80" t="e">
        <f>H41/H42*100</f>
        <v>#VALUE!</v>
      </c>
      <c r="J41" s="24"/>
      <c r="K41" s="190"/>
      <c r="L41" s="34"/>
      <c r="M41" s="34"/>
      <c r="N41" s="98">
        <f>SUM(K41:M41)</f>
        <v>0</v>
      </c>
      <c r="O41" s="94">
        <f>N41*C41</f>
        <v>0</v>
      </c>
      <c r="P41" s="190"/>
    </row>
    <row r="42" spans="1:16" s="9" customFormat="1" ht="23.25">
      <c r="A42" s="65"/>
      <c r="C42" s="102"/>
      <c r="D42" s="11" t="s">
        <v>216</v>
      </c>
      <c r="E42" s="82"/>
      <c r="F42" s="11" t="s">
        <v>216</v>
      </c>
      <c r="G42" s="82"/>
      <c r="H42" s="11" t="s">
        <v>216</v>
      </c>
      <c r="I42" s="82"/>
      <c r="J42" s="17"/>
      <c r="K42" s="191"/>
      <c r="L42" s="38"/>
      <c r="M42" s="38"/>
      <c r="N42" s="95"/>
      <c r="O42" s="175"/>
      <c r="P42" s="191"/>
    </row>
    <row r="43" spans="1:16" ht="23.25">
      <c r="A43" s="58">
        <v>2.16</v>
      </c>
      <c r="B43" s="6" t="s">
        <v>71</v>
      </c>
      <c r="C43" s="48">
        <v>1.67</v>
      </c>
      <c r="D43" s="13"/>
      <c r="E43" s="80"/>
      <c r="F43" s="13"/>
      <c r="G43" s="80"/>
      <c r="H43" s="13"/>
      <c r="I43" s="80"/>
      <c r="J43" s="16"/>
      <c r="K43" s="202"/>
      <c r="L43" s="42"/>
      <c r="M43" s="45"/>
      <c r="N43" s="98">
        <f>SUM(K43:M43)</f>
        <v>0</v>
      </c>
      <c r="O43" s="94">
        <f>N43*C43</f>
        <v>0</v>
      </c>
      <c r="P43" s="192"/>
    </row>
    <row r="44" spans="1:16" ht="23.25">
      <c r="A44" s="65"/>
      <c r="B44" s="9" t="s">
        <v>72</v>
      </c>
      <c r="C44" s="102"/>
      <c r="D44" s="11"/>
      <c r="E44" s="81"/>
      <c r="F44" s="11"/>
      <c r="G44" s="81"/>
      <c r="H44" s="11"/>
      <c r="I44" s="81"/>
      <c r="J44" s="17"/>
      <c r="K44" s="203"/>
      <c r="L44" s="29"/>
      <c r="M44" s="31"/>
      <c r="N44" s="93"/>
      <c r="O44" s="176"/>
      <c r="P44" s="193"/>
    </row>
    <row r="45" spans="1:16" ht="23.25">
      <c r="A45" s="57">
        <v>2.17</v>
      </c>
      <c r="B45" s="12" t="s">
        <v>73</v>
      </c>
      <c r="C45" s="37">
        <v>1.67</v>
      </c>
      <c r="D45" s="13"/>
      <c r="E45" s="80"/>
      <c r="F45" s="13"/>
      <c r="G45" s="80"/>
      <c r="H45" s="13"/>
      <c r="I45" s="80"/>
      <c r="J45" s="24"/>
      <c r="K45" s="226"/>
      <c r="L45" s="28"/>
      <c r="M45" s="153"/>
      <c r="N45" s="98">
        <f>SUM(K45:M45)</f>
        <v>0</v>
      </c>
      <c r="O45" s="94">
        <f>N45*C45</f>
        <v>0</v>
      </c>
      <c r="P45" s="194"/>
    </row>
    <row r="46" spans="1:16" ht="23.25">
      <c r="A46" s="57">
        <v>2.18</v>
      </c>
      <c r="B46" s="12" t="s">
        <v>74</v>
      </c>
      <c r="C46" s="37">
        <v>1.67</v>
      </c>
      <c r="D46" s="13" t="s">
        <v>215</v>
      </c>
      <c r="E46" s="80" t="e">
        <f>D46/D47*100</f>
        <v>#VALUE!</v>
      </c>
      <c r="F46" s="13" t="s">
        <v>215</v>
      </c>
      <c r="G46" s="80" t="e">
        <f>F46/F47*100</f>
        <v>#VALUE!</v>
      </c>
      <c r="H46" s="13" t="s">
        <v>215</v>
      </c>
      <c r="I46" s="80" t="e">
        <f>H46/H47*100</f>
        <v>#VALUE!</v>
      </c>
      <c r="J46" s="24"/>
      <c r="K46" s="190"/>
      <c r="L46" s="34"/>
      <c r="M46" s="34"/>
      <c r="N46" s="98">
        <f>SUM(K46:M46)</f>
        <v>0</v>
      </c>
      <c r="O46" s="94">
        <f>N46*C46</f>
        <v>0</v>
      </c>
      <c r="P46" s="190"/>
    </row>
    <row r="47" spans="1:16" ht="23.25">
      <c r="A47" s="65"/>
      <c r="B47" s="9" t="s">
        <v>75</v>
      </c>
      <c r="C47" s="102"/>
      <c r="D47" s="11" t="s">
        <v>216</v>
      </c>
      <c r="E47" s="81"/>
      <c r="F47" s="11" t="s">
        <v>216</v>
      </c>
      <c r="G47" s="81"/>
      <c r="H47" s="11" t="s">
        <v>216</v>
      </c>
      <c r="I47" s="81"/>
      <c r="J47" s="17"/>
      <c r="K47" s="157"/>
      <c r="L47" s="149"/>
      <c r="M47" s="149"/>
      <c r="N47" s="27"/>
      <c r="O47" s="177"/>
      <c r="P47" s="157"/>
    </row>
    <row r="48" spans="1:16" ht="23.25">
      <c r="A48" s="33" t="s">
        <v>76</v>
      </c>
      <c r="B48" s="12"/>
      <c r="C48" s="50">
        <v>20</v>
      </c>
      <c r="D48" s="12"/>
      <c r="E48" s="84"/>
      <c r="F48" s="12"/>
      <c r="G48" s="84"/>
      <c r="H48" s="12"/>
      <c r="I48" s="84"/>
      <c r="J48" s="24"/>
      <c r="K48" s="190"/>
      <c r="L48" s="34"/>
      <c r="M48" s="34"/>
      <c r="N48" s="94"/>
      <c r="O48" s="94"/>
      <c r="P48" s="190"/>
    </row>
    <row r="49" spans="1:16" ht="23.25">
      <c r="A49" s="57">
        <v>2.19</v>
      </c>
      <c r="B49" s="12" t="s">
        <v>77</v>
      </c>
      <c r="C49" s="37">
        <v>3.33</v>
      </c>
      <c r="D49" s="13" t="s">
        <v>215</v>
      </c>
      <c r="E49" s="80" t="e">
        <f>D49/D50*100</f>
        <v>#VALUE!</v>
      </c>
      <c r="F49" s="13" t="s">
        <v>215</v>
      </c>
      <c r="G49" s="80" t="e">
        <f>F49/F50*100</f>
        <v>#VALUE!</v>
      </c>
      <c r="H49" s="13" t="s">
        <v>215</v>
      </c>
      <c r="I49" s="80" t="e">
        <f>H49/H50*100</f>
        <v>#VALUE!</v>
      </c>
      <c r="J49" s="24"/>
      <c r="K49" s="190"/>
      <c r="L49" s="34"/>
      <c r="M49" s="34"/>
      <c r="N49" s="98">
        <f>SUM(K49:M49)</f>
        <v>0</v>
      </c>
      <c r="O49" s="94">
        <f>N49*C49</f>
        <v>0</v>
      </c>
      <c r="P49" s="190"/>
    </row>
    <row r="50" spans="1:16" ht="23.25">
      <c r="A50" s="65"/>
      <c r="B50" s="9" t="s">
        <v>78</v>
      </c>
      <c r="C50" s="102"/>
      <c r="D50" s="11" t="s">
        <v>216</v>
      </c>
      <c r="E50" s="81"/>
      <c r="F50" s="11" t="s">
        <v>216</v>
      </c>
      <c r="G50" s="81"/>
      <c r="H50" s="11" t="s">
        <v>216</v>
      </c>
      <c r="I50" s="81"/>
      <c r="J50" s="17"/>
      <c r="K50" s="191"/>
      <c r="L50" s="38"/>
      <c r="M50" s="38"/>
      <c r="N50" s="95"/>
      <c r="O50" s="175"/>
      <c r="P50" s="191"/>
    </row>
    <row r="51" spans="1:16" ht="23.25">
      <c r="A51" s="70">
        <v>2.2</v>
      </c>
      <c r="B51" s="12" t="s">
        <v>79</v>
      </c>
      <c r="C51" s="116">
        <v>3.34</v>
      </c>
      <c r="D51" s="13" t="s">
        <v>215</v>
      </c>
      <c r="E51" s="80" t="e">
        <f>D51/D52*100</f>
        <v>#VALUE!</v>
      </c>
      <c r="F51" s="13" t="s">
        <v>215</v>
      </c>
      <c r="G51" s="80" t="e">
        <f>F51/F52*100</f>
        <v>#VALUE!</v>
      </c>
      <c r="H51" s="13" t="s">
        <v>215</v>
      </c>
      <c r="I51" s="80" t="e">
        <f>H51/H52*100</f>
        <v>#VALUE!</v>
      </c>
      <c r="J51" s="214"/>
      <c r="K51" s="195"/>
      <c r="L51" s="30"/>
      <c r="M51" s="30"/>
      <c r="N51" s="98">
        <f>SUM(K51:M51)</f>
        <v>0</v>
      </c>
      <c r="O51" s="94">
        <f>N51*C51</f>
        <v>0</v>
      </c>
      <c r="P51" s="195"/>
    </row>
    <row r="52" spans="1:16" ht="23.25">
      <c r="A52" s="65"/>
      <c r="B52" s="9" t="s">
        <v>80</v>
      </c>
      <c r="C52" s="108"/>
      <c r="D52" s="11" t="s">
        <v>216</v>
      </c>
      <c r="E52" s="81"/>
      <c r="F52" s="11" t="s">
        <v>216</v>
      </c>
      <c r="G52" s="81"/>
      <c r="H52" s="11" t="s">
        <v>216</v>
      </c>
      <c r="I52" s="81"/>
      <c r="J52" s="215"/>
      <c r="K52" s="193"/>
      <c r="L52" s="31"/>
      <c r="M52" s="31"/>
      <c r="N52" s="93"/>
      <c r="O52" s="176"/>
      <c r="P52" s="193"/>
    </row>
    <row r="53" spans="1:16" ht="23.25">
      <c r="A53" s="57">
        <v>2.21</v>
      </c>
      <c r="B53" s="12" t="s">
        <v>81</v>
      </c>
      <c r="C53" s="37">
        <v>3.33</v>
      </c>
      <c r="D53" s="13" t="s">
        <v>215</v>
      </c>
      <c r="E53" s="80" t="e">
        <f>D53/D54*100</f>
        <v>#VALUE!</v>
      </c>
      <c r="F53" s="13" t="s">
        <v>215</v>
      </c>
      <c r="G53" s="80" t="e">
        <f>F53/F54*100</f>
        <v>#VALUE!</v>
      </c>
      <c r="H53" s="13" t="s">
        <v>215</v>
      </c>
      <c r="I53" s="80" t="e">
        <f>H53/H54*100</f>
        <v>#VALUE!</v>
      </c>
      <c r="J53" s="24"/>
      <c r="K53" s="195"/>
      <c r="L53" s="30"/>
      <c r="M53" s="30"/>
      <c r="N53" s="98">
        <f>SUM(K53:M53)</f>
        <v>0</v>
      </c>
      <c r="O53" s="94">
        <f>N53*C53</f>
        <v>0</v>
      </c>
      <c r="P53" s="195"/>
    </row>
    <row r="54" spans="1:16" ht="23.25">
      <c r="A54" s="65"/>
      <c r="B54" s="9" t="s">
        <v>82</v>
      </c>
      <c r="C54" s="102"/>
      <c r="D54" s="11" t="s">
        <v>216</v>
      </c>
      <c r="E54" s="81"/>
      <c r="F54" s="11" t="s">
        <v>216</v>
      </c>
      <c r="G54" s="81"/>
      <c r="H54" s="11" t="s">
        <v>216</v>
      </c>
      <c r="I54" s="81"/>
      <c r="J54" s="17"/>
      <c r="K54" s="191"/>
      <c r="L54" s="38"/>
      <c r="M54" s="38"/>
      <c r="N54" s="95"/>
      <c r="O54" s="175"/>
      <c r="P54" s="191"/>
    </row>
    <row r="55" spans="1:16" ht="23.25">
      <c r="A55" s="57">
        <v>2.22</v>
      </c>
      <c r="B55" s="12" t="s">
        <v>83</v>
      </c>
      <c r="C55" s="37">
        <v>3.34</v>
      </c>
      <c r="D55" s="13" t="s">
        <v>215</v>
      </c>
      <c r="E55" s="80" t="e">
        <f>D55/D56*100</f>
        <v>#VALUE!</v>
      </c>
      <c r="F55" s="13" t="s">
        <v>215</v>
      </c>
      <c r="G55" s="80" t="e">
        <f>F55/F56*100</f>
        <v>#VALUE!</v>
      </c>
      <c r="H55" s="13" t="s">
        <v>215</v>
      </c>
      <c r="I55" s="80" t="e">
        <f>H55/H56*100</f>
        <v>#VALUE!</v>
      </c>
      <c r="J55" s="24"/>
      <c r="K55" s="190"/>
      <c r="L55" s="34"/>
      <c r="M55" s="34"/>
      <c r="N55" s="98">
        <f>SUM(K55:M55)</f>
        <v>0</v>
      </c>
      <c r="O55" s="94">
        <f>N55*C55</f>
        <v>0</v>
      </c>
      <c r="P55" s="190"/>
    </row>
    <row r="56" spans="1:16" s="131" customFormat="1" ht="23.25">
      <c r="A56" s="65"/>
      <c r="B56" s="9" t="s">
        <v>84</v>
      </c>
      <c r="C56" s="35"/>
      <c r="D56" s="11" t="s">
        <v>216</v>
      </c>
      <c r="E56" s="82"/>
      <c r="F56" s="11" t="s">
        <v>216</v>
      </c>
      <c r="G56" s="82"/>
      <c r="H56" s="11" t="s">
        <v>216</v>
      </c>
      <c r="I56" s="82"/>
      <c r="J56" s="216"/>
      <c r="K56" s="23"/>
      <c r="L56" s="11"/>
      <c r="M56" s="11"/>
      <c r="N56" s="82"/>
      <c r="O56" s="92"/>
      <c r="P56" s="23"/>
    </row>
    <row r="57" spans="1:16" ht="23.25">
      <c r="A57" s="58">
        <v>2.23</v>
      </c>
      <c r="B57" s="6" t="s">
        <v>85</v>
      </c>
      <c r="C57" s="48">
        <v>3.33</v>
      </c>
      <c r="D57" s="13" t="s">
        <v>215</v>
      </c>
      <c r="E57" s="80" t="e">
        <f>D57/D58*100</f>
        <v>#VALUE!</v>
      </c>
      <c r="F57" s="13" t="s">
        <v>215</v>
      </c>
      <c r="G57" s="80" t="e">
        <f>F57/F58*100</f>
        <v>#VALUE!</v>
      </c>
      <c r="H57" s="13" t="s">
        <v>215</v>
      </c>
      <c r="I57" s="80" t="e">
        <f>H57/H58*100</f>
        <v>#VALUE!</v>
      </c>
      <c r="J57" s="16"/>
      <c r="K57" s="188"/>
      <c r="L57" s="47"/>
      <c r="M57" s="47"/>
      <c r="N57" s="98">
        <f>SUM(K57:M57)</f>
        <v>0</v>
      </c>
      <c r="O57" s="94">
        <f>N57*C57</f>
        <v>0</v>
      </c>
      <c r="P57" s="188"/>
    </row>
    <row r="58" spans="1:16" s="9" customFormat="1" ht="23.25">
      <c r="A58" s="65"/>
      <c r="C58" s="102"/>
      <c r="D58" s="11" t="s">
        <v>216</v>
      </c>
      <c r="E58" s="82"/>
      <c r="F58" s="11" t="s">
        <v>216</v>
      </c>
      <c r="G58" s="82"/>
      <c r="H58" s="11" t="s">
        <v>216</v>
      </c>
      <c r="I58" s="82"/>
      <c r="J58" s="17"/>
      <c r="K58" s="191"/>
      <c r="L58" s="38"/>
      <c r="M58" s="38"/>
      <c r="N58" s="95"/>
      <c r="O58" s="175"/>
      <c r="P58" s="191"/>
    </row>
    <row r="59" spans="1:16" s="18" customFormat="1" ht="23.25">
      <c r="A59" s="58">
        <v>2.24</v>
      </c>
      <c r="B59" s="6" t="s">
        <v>86</v>
      </c>
      <c r="C59" s="48">
        <v>3.33</v>
      </c>
      <c r="D59" s="7" t="s">
        <v>215</v>
      </c>
      <c r="E59" s="80" t="e">
        <f>D59/D60*100</f>
        <v>#VALUE!</v>
      </c>
      <c r="F59" s="7" t="s">
        <v>215</v>
      </c>
      <c r="G59" s="80" t="e">
        <f>F59/F60*100</f>
        <v>#VALUE!</v>
      </c>
      <c r="H59" s="7" t="s">
        <v>215</v>
      </c>
      <c r="I59" s="80" t="e">
        <f>H59/H60*100</f>
        <v>#VALUE!</v>
      </c>
      <c r="J59" s="16"/>
      <c r="K59" s="188"/>
      <c r="L59" s="47"/>
      <c r="M59" s="47"/>
      <c r="N59" s="98">
        <f>SUM(K59:M59)</f>
        <v>0</v>
      </c>
      <c r="O59" s="94">
        <f>N59*C59</f>
        <v>0</v>
      </c>
      <c r="P59" s="188"/>
    </row>
    <row r="60" spans="1:16" s="130" customFormat="1" ht="23.25">
      <c r="A60" s="65"/>
      <c r="B60" s="9" t="s">
        <v>87</v>
      </c>
      <c r="C60" s="102"/>
      <c r="D60" s="11" t="s">
        <v>216</v>
      </c>
      <c r="E60" s="82"/>
      <c r="F60" s="11" t="s">
        <v>216</v>
      </c>
      <c r="G60" s="82"/>
      <c r="H60" s="11" t="s">
        <v>216</v>
      </c>
      <c r="I60" s="82"/>
      <c r="J60" s="17"/>
      <c r="K60" s="191"/>
      <c r="L60" s="38"/>
      <c r="M60" s="38"/>
      <c r="N60" s="95"/>
      <c r="O60" s="175"/>
      <c r="P60" s="191"/>
    </row>
    <row r="61" spans="1:16" s="232" customFormat="1" ht="23.25">
      <c r="A61" s="66">
        <v>2.25</v>
      </c>
      <c r="B61" s="20" t="s">
        <v>164</v>
      </c>
      <c r="C61" s="103" t="s">
        <v>165</v>
      </c>
      <c r="D61" s="52"/>
      <c r="E61" s="83"/>
      <c r="F61" s="52"/>
      <c r="G61" s="83"/>
      <c r="H61" s="52"/>
      <c r="I61" s="83"/>
      <c r="J61" s="211"/>
      <c r="K61" s="133" t="s">
        <v>165</v>
      </c>
      <c r="L61" s="134" t="s">
        <v>165</v>
      </c>
      <c r="M61" s="150" t="s">
        <v>165</v>
      </c>
      <c r="N61" s="151" t="s">
        <v>165</v>
      </c>
      <c r="O61" s="154" t="s">
        <v>165</v>
      </c>
      <c r="P61" s="196"/>
    </row>
    <row r="62" spans="1:16" s="18" customFormat="1" ht="23.25">
      <c r="A62" s="58">
        <v>2.26</v>
      </c>
      <c r="B62" s="6" t="s">
        <v>161</v>
      </c>
      <c r="C62" s="48" t="s">
        <v>165</v>
      </c>
      <c r="D62" s="7" t="s">
        <v>215</v>
      </c>
      <c r="E62" s="80" t="e">
        <f>D62/D63*100</f>
        <v>#VALUE!</v>
      </c>
      <c r="F62" s="7" t="s">
        <v>215</v>
      </c>
      <c r="G62" s="80" t="e">
        <f>F62/F63*100</f>
        <v>#VALUE!</v>
      </c>
      <c r="H62" s="7" t="s">
        <v>215</v>
      </c>
      <c r="I62" s="80" t="e">
        <f>H62/H63*100</f>
        <v>#VALUE!</v>
      </c>
      <c r="J62" s="16"/>
      <c r="K62" s="160" t="s">
        <v>165</v>
      </c>
      <c r="L62" s="148" t="s">
        <v>165</v>
      </c>
      <c r="M62" s="47" t="s">
        <v>165</v>
      </c>
      <c r="N62" s="144" t="s">
        <v>165</v>
      </c>
      <c r="O62" s="99" t="s">
        <v>165</v>
      </c>
      <c r="P62" s="188"/>
    </row>
    <row r="63" spans="1:16" s="18" customFormat="1" ht="23.25">
      <c r="A63" s="65"/>
      <c r="B63" s="9" t="s">
        <v>162</v>
      </c>
      <c r="C63" s="102"/>
      <c r="D63" s="11" t="s">
        <v>216</v>
      </c>
      <c r="E63" s="81"/>
      <c r="F63" s="11" t="s">
        <v>216</v>
      </c>
      <c r="G63" s="81"/>
      <c r="H63" s="11" t="s">
        <v>216</v>
      </c>
      <c r="I63" s="81"/>
      <c r="J63" s="17"/>
      <c r="K63" s="157"/>
      <c r="L63" s="149"/>
      <c r="M63" s="38"/>
      <c r="N63" s="95"/>
      <c r="O63" s="175"/>
      <c r="P63" s="191"/>
    </row>
    <row r="64" spans="1:16" s="18" customFormat="1" ht="23.25">
      <c r="A64" s="65">
        <v>2.27</v>
      </c>
      <c r="B64" s="9" t="s">
        <v>225</v>
      </c>
      <c r="C64" s="102"/>
      <c r="D64" s="11"/>
      <c r="E64" s="81"/>
      <c r="F64" s="11"/>
      <c r="G64" s="81"/>
      <c r="H64" s="11"/>
      <c r="I64" s="81"/>
      <c r="J64" s="17"/>
      <c r="K64" s="157"/>
      <c r="L64" s="149"/>
      <c r="M64" s="38"/>
      <c r="N64" s="175"/>
      <c r="O64" s="175"/>
      <c r="P64" s="191"/>
    </row>
    <row r="65" spans="1:16" s="18" customFormat="1" ht="23.25">
      <c r="A65" s="65">
        <v>2.28</v>
      </c>
      <c r="B65" s="9" t="s">
        <v>226</v>
      </c>
      <c r="C65" s="102"/>
      <c r="D65" s="11"/>
      <c r="E65" s="81"/>
      <c r="F65" s="11"/>
      <c r="G65" s="81"/>
      <c r="H65" s="11"/>
      <c r="I65" s="81"/>
      <c r="J65" s="17"/>
      <c r="K65" s="157"/>
      <c r="L65" s="149"/>
      <c r="M65" s="38"/>
      <c r="N65" s="175"/>
      <c r="O65" s="175"/>
      <c r="P65" s="191"/>
    </row>
    <row r="66" spans="1:16" s="18" customFormat="1" ht="23.25">
      <c r="A66" s="65">
        <v>2.29</v>
      </c>
      <c r="B66" s="9" t="s">
        <v>227</v>
      </c>
      <c r="C66" s="102"/>
      <c r="D66" s="11"/>
      <c r="E66" s="81"/>
      <c r="F66" s="11"/>
      <c r="G66" s="81"/>
      <c r="H66" s="11"/>
      <c r="I66" s="81"/>
      <c r="J66" s="17"/>
      <c r="K66" s="157"/>
      <c r="L66" s="149"/>
      <c r="M66" s="38"/>
      <c r="N66" s="175"/>
      <c r="O66" s="175"/>
      <c r="P66" s="191"/>
    </row>
    <row r="67" spans="1:16" s="18" customFormat="1" ht="23.25">
      <c r="A67" s="140">
        <v>2.3</v>
      </c>
      <c r="B67" s="9" t="s">
        <v>228</v>
      </c>
      <c r="C67" s="102"/>
      <c r="D67" s="11"/>
      <c r="E67" s="81"/>
      <c r="F67" s="11"/>
      <c r="G67" s="81"/>
      <c r="H67" s="11"/>
      <c r="I67" s="81"/>
      <c r="J67" s="17"/>
      <c r="K67" s="157"/>
      <c r="L67" s="149"/>
      <c r="M67" s="38"/>
      <c r="N67" s="175"/>
      <c r="O67" s="175"/>
      <c r="P67" s="191"/>
    </row>
    <row r="68" spans="1:16" s="273" customFormat="1" ht="23.25">
      <c r="A68" s="262" t="s">
        <v>88</v>
      </c>
      <c r="B68" s="263"/>
      <c r="C68" s="264">
        <v>20</v>
      </c>
      <c r="D68" s="263"/>
      <c r="E68" s="263"/>
      <c r="F68" s="263"/>
      <c r="G68" s="263"/>
      <c r="H68" s="263"/>
      <c r="I68" s="263"/>
      <c r="J68" s="268"/>
      <c r="K68" s="269"/>
      <c r="L68" s="270"/>
      <c r="M68" s="271"/>
      <c r="N68" s="272"/>
      <c r="O68" s="272">
        <f>SUM(O69,O70,O72,O74)</f>
        <v>0</v>
      </c>
      <c r="P68" s="272">
        <f>O68/C68</f>
        <v>0</v>
      </c>
    </row>
    <row r="69" spans="1:16" s="18" customFormat="1" ht="23.25">
      <c r="A69" s="57">
        <v>3.1</v>
      </c>
      <c r="B69" s="12" t="s">
        <v>170</v>
      </c>
      <c r="C69" s="37">
        <v>5</v>
      </c>
      <c r="D69" s="13"/>
      <c r="E69" s="80"/>
      <c r="F69" s="13"/>
      <c r="G69" s="80"/>
      <c r="H69" s="13"/>
      <c r="I69" s="80"/>
      <c r="J69" s="24"/>
      <c r="K69" s="19"/>
      <c r="L69" s="4"/>
      <c r="M69" s="34"/>
      <c r="N69" s="98">
        <f>SUM(K69:M69)</f>
        <v>0</v>
      </c>
      <c r="O69" s="94">
        <f>N69*C69</f>
        <v>0</v>
      </c>
      <c r="P69" s="186" t="str">
        <f>IF(P68&gt;=4.51,"ดีมาก",IF(P68&gt;=3.51,"ดี",IF(P68&gt;=2.51,"พอใช้",IF(P68&gt;=1.51,"ควรปรับปรุง","ต้องปรับปรุง"))))</f>
        <v>ต้องปรับปรุง</v>
      </c>
    </row>
    <row r="70" spans="1:16" s="18" customFormat="1" ht="23.25">
      <c r="A70" s="57">
        <v>3.2</v>
      </c>
      <c r="B70" s="12" t="s">
        <v>89</v>
      </c>
      <c r="C70" s="37">
        <v>5</v>
      </c>
      <c r="D70" s="13"/>
      <c r="E70" s="80"/>
      <c r="F70" s="13"/>
      <c r="G70" s="80"/>
      <c r="H70" s="13"/>
      <c r="I70" s="80"/>
      <c r="J70" s="24"/>
      <c r="K70" s="190"/>
      <c r="L70" s="34"/>
      <c r="M70" s="34"/>
      <c r="N70" s="98">
        <f>SUM(K70:M70)</f>
        <v>0</v>
      </c>
      <c r="O70" s="94">
        <f>N70*C70</f>
        <v>0</v>
      </c>
      <c r="P70" s="190"/>
    </row>
    <row r="71" spans="1:16" s="130" customFormat="1" ht="23.25">
      <c r="A71" s="65"/>
      <c r="B71" s="9" t="s">
        <v>171</v>
      </c>
      <c r="C71" s="102"/>
      <c r="D71" s="11"/>
      <c r="E71" s="82"/>
      <c r="F71" s="11"/>
      <c r="G71" s="82"/>
      <c r="H71" s="11"/>
      <c r="I71" s="82"/>
      <c r="J71" s="17"/>
      <c r="K71" s="191"/>
      <c r="L71" s="38"/>
      <c r="M71" s="38"/>
      <c r="N71" s="95"/>
      <c r="O71" s="175"/>
      <c r="P71" s="191"/>
    </row>
    <row r="72" spans="1:16" s="18" customFormat="1" ht="23.25">
      <c r="A72" s="58">
        <v>3.3</v>
      </c>
      <c r="B72" s="6" t="s">
        <v>90</v>
      </c>
      <c r="C72" s="48">
        <v>5</v>
      </c>
      <c r="D72" s="7" t="s">
        <v>215</v>
      </c>
      <c r="E72" s="80" t="e">
        <f>D72/D73*100</f>
        <v>#VALUE!</v>
      </c>
      <c r="F72" s="7" t="s">
        <v>215</v>
      </c>
      <c r="G72" s="80" t="e">
        <f>F72/F73*100</f>
        <v>#VALUE!</v>
      </c>
      <c r="H72" s="7" t="s">
        <v>215</v>
      </c>
      <c r="I72" s="80" t="e">
        <f>H72/H73*100</f>
        <v>#VALUE!</v>
      </c>
      <c r="J72" s="106"/>
      <c r="K72" s="188"/>
      <c r="L72" s="47"/>
      <c r="M72" s="47"/>
      <c r="N72" s="98">
        <f>SUM(K72:M72)</f>
        <v>0</v>
      </c>
      <c r="O72" s="94">
        <f>N72*C72</f>
        <v>0</v>
      </c>
      <c r="P72" s="188"/>
    </row>
    <row r="73" spans="1:16" s="18" customFormat="1" ht="23.25">
      <c r="A73" s="65"/>
      <c r="B73" s="9" t="s">
        <v>91</v>
      </c>
      <c r="C73" s="102"/>
      <c r="D73" s="11" t="s">
        <v>216</v>
      </c>
      <c r="E73" s="82"/>
      <c r="F73" s="11" t="s">
        <v>216</v>
      </c>
      <c r="G73" s="82"/>
      <c r="H73" s="11" t="s">
        <v>216</v>
      </c>
      <c r="I73" s="82"/>
      <c r="J73" s="17"/>
      <c r="K73" s="191"/>
      <c r="L73" s="38"/>
      <c r="M73" s="38"/>
      <c r="N73" s="95"/>
      <c r="O73" s="175"/>
      <c r="P73" s="191"/>
    </row>
    <row r="74" spans="1:16" s="18" customFormat="1" ht="23.25">
      <c r="A74" s="138" t="s">
        <v>92</v>
      </c>
      <c r="B74" s="139" t="s">
        <v>93</v>
      </c>
      <c r="C74" s="48">
        <v>5</v>
      </c>
      <c r="D74" s="7" t="s">
        <v>215</v>
      </c>
      <c r="E74" s="80" t="e">
        <f>D74/D75*100</f>
        <v>#VALUE!</v>
      </c>
      <c r="F74" s="7" t="s">
        <v>215</v>
      </c>
      <c r="G74" s="80" t="e">
        <f>F74/F75*100</f>
        <v>#VALUE!</v>
      </c>
      <c r="H74" s="7" t="s">
        <v>215</v>
      </c>
      <c r="I74" s="80" t="e">
        <f>H74/H75*100</f>
        <v>#VALUE!</v>
      </c>
      <c r="J74" s="8"/>
      <c r="K74" s="22"/>
      <c r="L74" s="7"/>
      <c r="M74" s="22"/>
      <c r="N74" s="98">
        <f>SUM(K74:M74)</f>
        <v>0</v>
      </c>
      <c r="O74" s="94">
        <f>N74*C74</f>
        <v>0</v>
      </c>
      <c r="P74" s="22"/>
    </row>
    <row r="75" spans="1:16" s="10" customFormat="1" ht="23.25">
      <c r="A75" s="71"/>
      <c r="B75" s="56"/>
      <c r="C75" s="102"/>
      <c r="D75" s="11" t="s">
        <v>216</v>
      </c>
      <c r="E75" s="82"/>
      <c r="F75" s="11" t="s">
        <v>216</v>
      </c>
      <c r="G75" s="82"/>
      <c r="H75" s="11" t="s">
        <v>216</v>
      </c>
      <c r="I75" s="82"/>
      <c r="J75" s="17"/>
      <c r="K75" s="23"/>
      <c r="L75" s="11"/>
      <c r="M75" s="11"/>
      <c r="N75" s="82"/>
      <c r="O75" s="92"/>
      <c r="P75" s="23"/>
    </row>
    <row r="76" spans="1:16" s="267" customFormat="1" ht="23.25">
      <c r="A76" s="274" t="s">
        <v>94</v>
      </c>
      <c r="B76" s="275"/>
      <c r="C76" s="276">
        <v>50</v>
      </c>
      <c r="D76" s="275"/>
      <c r="E76" s="275"/>
      <c r="F76" s="275"/>
      <c r="G76" s="275"/>
      <c r="H76" s="275"/>
      <c r="I76" s="275"/>
      <c r="J76" s="277"/>
      <c r="K76" s="278"/>
      <c r="L76" s="279"/>
      <c r="M76" s="279"/>
      <c r="N76" s="278"/>
      <c r="O76" s="278">
        <f>SUM(O78,O79,O80,O82,O85,O87,O89,O91,O93,O95,O99,O101)</f>
        <v>0</v>
      </c>
      <c r="P76" s="278">
        <f>O76/C76</f>
        <v>0</v>
      </c>
    </row>
    <row r="77" spans="1:16" ht="23.25">
      <c r="A77" s="33" t="s">
        <v>53</v>
      </c>
      <c r="B77" s="12"/>
      <c r="C77" s="50">
        <v>30</v>
      </c>
      <c r="D77" s="12"/>
      <c r="E77" s="84"/>
      <c r="F77" s="12"/>
      <c r="G77" s="84"/>
      <c r="H77" s="12"/>
      <c r="I77" s="84"/>
      <c r="J77" s="24"/>
      <c r="K77" s="21"/>
      <c r="L77" s="13"/>
      <c r="M77" s="13"/>
      <c r="N77" s="155"/>
      <c r="O77" s="155"/>
      <c r="P77" s="186" t="str">
        <f>IF(P76&gt;=4.51,"ดีมาก",IF(P76&gt;=3.51,"ดี",IF(P76&gt;=2.51,"พอใช้",IF(P76&gt;=1.51,"ควรปรับปรุง","ต้องปรับปรุง"))))</f>
        <v>ต้องปรับปรุง</v>
      </c>
    </row>
    <row r="78" spans="1:16" ht="23.25">
      <c r="A78" s="57">
        <v>4.1</v>
      </c>
      <c r="B78" s="12" t="s">
        <v>208</v>
      </c>
      <c r="C78" s="37">
        <v>3</v>
      </c>
      <c r="D78" s="13"/>
      <c r="E78" s="80"/>
      <c r="F78" s="13"/>
      <c r="G78" s="80"/>
      <c r="H78" s="13"/>
      <c r="I78" s="80"/>
      <c r="J78" s="24"/>
      <c r="K78" s="21"/>
      <c r="L78" s="13"/>
      <c r="M78" s="13"/>
      <c r="N78" s="98">
        <f>SUM(K78:M78)</f>
        <v>0</v>
      </c>
      <c r="O78" s="94">
        <f>N78*C78</f>
        <v>0</v>
      </c>
      <c r="P78" s="21"/>
    </row>
    <row r="79" spans="1:16" s="131" customFormat="1" ht="23.25">
      <c r="A79" s="66">
        <v>4.2</v>
      </c>
      <c r="B79" s="20" t="s">
        <v>172</v>
      </c>
      <c r="C79" s="103">
        <v>3</v>
      </c>
      <c r="D79" s="52"/>
      <c r="E79" s="83"/>
      <c r="F79" s="52"/>
      <c r="G79" s="83"/>
      <c r="H79" s="52"/>
      <c r="I79" s="83"/>
      <c r="J79" s="211"/>
      <c r="K79" s="189"/>
      <c r="L79" s="52"/>
      <c r="M79" s="52"/>
      <c r="N79" s="98">
        <f>SUM(K79:M79)</f>
        <v>0</v>
      </c>
      <c r="O79" s="94">
        <f>N79*C79</f>
        <v>0</v>
      </c>
      <c r="P79" s="189"/>
    </row>
    <row r="80" spans="1:16" ht="23.25">
      <c r="A80" s="58">
        <v>4.3</v>
      </c>
      <c r="B80" s="6" t="s">
        <v>95</v>
      </c>
      <c r="C80" s="48">
        <v>3</v>
      </c>
      <c r="D80" s="7" t="s">
        <v>215</v>
      </c>
      <c r="E80" s="81" t="e">
        <f>D80/D81</f>
        <v>#VALUE!</v>
      </c>
      <c r="F80" s="7" t="s">
        <v>215</v>
      </c>
      <c r="G80" s="81" t="e">
        <f>F80/F81</f>
        <v>#VALUE!</v>
      </c>
      <c r="H80" s="7" t="s">
        <v>215</v>
      </c>
      <c r="I80" s="81" t="e">
        <f>H80/H81</f>
        <v>#VALUE!</v>
      </c>
      <c r="J80" s="16"/>
      <c r="K80" s="22"/>
      <c r="L80" s="7"/>
      <c r="M80" s="7"/>
      <c r="N80" s="98">
        <f>SUM(K80:M80)</f>
        <v>0</v>
      </c>
      <c r="O80" s="94">
        <f>N80*C80</f>
        <v>0</v>
      </c>
      <c r="P80" s="22"/>
    </row>
    <row r="81" spans="1:16" ht="23.25">
      <c r="A81" s="58"/>
      <c r="B81" s="6" t="s">
        <v>96</v>
      </c>
      <c r="C81" s="48"/>
      <c r="D81" s="11" t="s">
        <v>216</v>
      </c>
      <c r="E81" s="82"/>
      <c r="F81" s="11" t="s">
        <v>216</v>
      </c>
      <c r="G81" s="82"/>
      <c r="H81" s="11" t="s">
        <v>216</v>
      </c>
      <c r="I81" s="82"/>
      <c r="J81" s="16"/>
      <c r="K81" s="22"/>
      <c r="L81" s="7"/>
      <c r="M81" s="7"/>
      <c r="N81" s="81"/>
      <c r="O81" s="152"/>
      <c r="P81" s="22"/>
    </row>
    <row r="82" spans="1:16" ht="23.25">
      <c r="A82" s="57">
        <v>4.4</v>
      </c>
      <c r="B82" s="12" t="s">
        <v>97</v>
      </c>
      <c r="C82" s="37">
        <v>3</v>
      </c>
      <c r="D82" s="13" t="s">
        <v>215</v>
      </c>
      <c r="E82" s="80" t="e">
        <f>D82/D83*100</f>
        <v>#VALUE!</v>
      </c>
      <c r="F82" s="13" t="s">
        <v>215</v>
      </c>
      <c r="G82" s="80" t="e">
        <f>F82/F83*100</f>
        <v>#VALUE!</v>
      </c>
      <c r="H82" s="13" t="s">
        <v>215</v>
      </c>
      <c r="I82" s="80" t="e">
        <f>H82/H83*100</f>
        <v>#VALUE!</v>
      </c>
      <c r="J82" s="24"/>
      <c r="K82" s="21"/>
      <c r="L82" s="21"/>
      <c r="M82" s="13"/>
      <c r="N82" s="98">
        <f>SUM(K82:M82)</f>
        <v>0</v>
      </c>
      <c r="O82" s="94">
        <f>N82*C82</f>
        <v>0</v>
      </c>
      <c r="P82" s="21"/>
    </row>
    <row r="83" spans="1:16" ht="23.25">
      <c r="A83" s="58"/>
      <c r="B83" s="6" t="s">
        <v>98</v>
      </c>
      <c r="C83" s="48"/>
      <c r="D83" s="7" t="s">
        <v>216</v>
      </c>
      <c r="E83" s="81"/>
      <c r="F83" s="7" t="s">
        <v>216</v>
      </c>
      <c r="G83" s="81"/>
      <c r="H83" s="7" t="s">
        <v>216</v>
      </c>
      <c r="I83" s="81"/>
      <c r="J83" s="16"/>
      <c r="K83" s="22"/>
      <c r="L83" s="22"/>
      <c r="M83" s="7"/>
      <c r="N83" s="156"/>
      <c r="O83" s="152"/>
      <c r="P83" s="22"/>
    </row>
    <row r="84" spans="1:16" s="131" customFormat="1" ht="23.25">
      <c r="A84" s="65"/>
      <c r="B84" s="9" t="s">
        <v>173</v>
      </c>
      <c r="C84" s="102"/>
      <c r="D84" s="9"/>
      <c r="E84" s="85"/>
      <c r="F84" s="9"/>
      <c r="G84" s="85"/>
      <c r="H84" s="9"/>
      <c r="I84" s="85"/>
      <c r="J84" s="17"/>
      <c r="K84" s="157"/>
      <c r="L84" s="157"/>
      <c r="M84" s="158"/>
      <c r="N84" s="159"/>
      <c r="O84" s="92"/>
      <c r="P84" s="197"/>
    </row>
    <row r="85" spans="1:16" ht="23.25">
      <c r="A85" s="58">
        <v>4.5</v>
      </c>
      <c r="B85" s="6" t="s">
        <v>99</v>
      </c>
      <c r="C85" s="48">
        <v>3</v>
      </c>
      <c r="D85" s="7" t="s">
        <v>215</v>
      </c>
      <c r="E85" s="81" t="e">
        <f>D85/D86</f>
        <v>#VALUE!</v>
      </c>
      <c r="F85" s="7" t="s">
        <v>215</v>
      </c>
      <c r="G85" s="81" t="e">
        <f>F85/F86</f>
        <v>#VALUE!</v>
      </c>
      <c r="H85" s="7" t="s">
        <v>215</v>
      </c>
      <c r="I85" s="81" t="e">
        <f>H85/H86</f>
        <v>#VALUE!</v>
      </c>
      <c r="J85" s="16"/>
      <c r="K85" s="188"/>
      <c r="L85" s="47"/>
      <c r="M85" s="47"/>
      <c r="N85" s="98">
        <f>SUM(K85:M85)</f>
        <v>0</v>
      </c>
      <c r="O85" s="94">
        <f>N85*C85</f>
        <v>0</v>
      </c>
      <c r="P85" s="188"/>
    </row>
    <row r="86" spans="1:16" s="131" customFormat="1" ht="23.25">
      <c r="A86" s="65"/>
      <c r="B86" s="9" t="s">
        <v>100</v>
      </c>
      <c r="C86" s="102"/>
      <c r="D86" s="11" t="s">
        <v>216</v>
      </c>
      <c r="E86" s="82"/>
      <c r="F86" s="11" t="s">
        <v>216</v>
      </c>
      <c r="G86" s="82"/>
      <c r="H86" s="11" t="s">
        <v>216</v>
      </c>
      <c r="I86" s="82"/>
      <c r="J86" s="17"/>
      <c r="K86" s="191"/>
      <c r="L86" s="38"/>
      <c r="M86" s="38"/>
      <c r="N86" s="95"/>
      <c r="O86" s="175"/>
      <c r="P86" s="191"/>
    </row>
    <row r="87" spans="1:16" ht="23.25">
      <c r="A87" s="58">
        <v>4.6</v>
      </c>
      <c r="B87" s="6" t="s">
        <v>101</v>
      </c>
      <c r="C87" s="48">
        <v>3</v>
      </c>
      <c r="D87" s="7" t="s">
        <v>215</v>
      </c>
      <c r="E87" s="81" t="e">
        <f>D87/D88</f>
        <v>#VALUE!</v>
      </c>
      <c r="F87" s="7" t="s">
        <v>215</v>
      </c>
      <c r="G87" s="81" t="e">
        <f>F87/F88</f>
        <v>#VALUE!</v>
      </c>
      <c r="H87" s="7" t="s">
        <v>215</v>
      </c>
      <c r="I87" s="81" t="e">
        <f>H87/H88</f>
        <v>#VALUE!</v>
      </c>
      <c r="J87" s="16"/>
      <c r="K87" s="188"/>
      <c r="L87" s="47"/>
      <c r="M87" s="47"/>
      <c r="N87" s="98">
        <f>SUM(K87:M87)</f>
        <v>0</v>
      </c>
      <c r="O87" s="94">
        <f>N87*C87</f>
        <v>0</v>
      </c>
      <c r="P87" s="188"/>
    </row>
    <row r="88" spans="1:16" ht="23.25">
      <c r="A88" s="58"/>
      <c r="B88" s="6" t="s">
        <v>100</v>
      </c>
      <c r="C88" s="48"/>
      <c r="D88" s="11" t="s">
        <v>216</v>
      </c>
      <c r="E88" s="82"/>
      <c r="F88" s="11" t="s">
        <v>216</v>
      </c>
      <c r="G88" s="82"/>
      <c r="H88" s="11" t="s">
        <v>216</v>
      </c>
      <c r="I88" s="82"/>
      <c r="J88" s="16"/>
      <c r="K88" s="188"/>
      <c r="L88" s="47"/>
      <c r="M88" s="47"/>
      <c r="N88" s="144"/>
      <c r="O88" s="99"/>
      <c r="P88" s="188"/>
    </row>
    <row r="89" spans="1:16" ht="23.25">
      <c r="A89" s="57">
        <v>4.7</v>
      </c>
      <c r="B89" s="12" t="s">
        <v>102</v>
      </c>
      <c r="C89" s="37">
        <v>3</v>
      </c>
      <c r="D89" s="7" t="s">
        <v>215</v>
      </c>
      <c r="E89" s="80" t="e">
        <f>D89/D90*100</f>
        <v>#VALUE!</v>
      </c>
      <c r="F89" s="7" t="s">
        <v>215</v>
      </c>
      <c r="G89" s="80" t="e">
        <f>F89/F90*100</f>
        <v>#VALUE!</v>
      </c>
      <c r="H89" s="7" t="s">
        <v>215</v>
      </c>
      <c r="I89" s="80" t="e">
        <f>H89/H90*100</f>
        <v>#VALUE!</v>
      </c>
      <c r="J89" s="24"/>
      <c r="K89" s="43"/>
      <c r="L89" s="43"/>
      <c r="M89" s="39"/>
      <c r="N89" s="98">
        <f>SUM(K89:M89)</f>
        <v>0</v>
      </c>
      <c r="O89" s="94">
        <f>N89*C89</f>
        <v>0</v>
      </c>
      <c r="P89" s="198"/>
    </row>
    <row r="90" spans="1:16" ht="23.25">
      <c r="A90" s="58"/>
      <c r="B90" s="6" t="s">
        <v>103</v>
      </c>
      <c r="C90" s="48"/>
      <c r="D90" s="11" t="s">
        <v>216</v>
      </c>
      <c r="E90" s="82"/>
      <c r="F90" s="11" t="s">
        <v>216</v>
      </c>
      <c r="G90" s="82"/>
      <c r="H90" s="11" t="s">
        <v>216</v>
      </c>
      <c r="I90" s="82"/>
      <c r="J90" s="16"/>
      <c r="K90" s="160"/>
      <c r="L90" s="160"/>
      <c r="M90" s="158"/>
      <c r="N90" s="156"/>
      <c r="O90" s="152"/>
      <c r="P90" s="199"/>
    </row>
    <row r="91" spans="1:16" ht="23.25">
      <c r="A91" s="57">
        <v>4.8</v>
      </c>
      <c r="B91" s="12" t="s">
        <v>102</v>
      </c>
      <c r="C91" s="37">
        <v>3</v>
      </c>
      <c r="D91" s="7" t="s">
        <v>215</v>
      </c>
      <c r="E91" s="80" t="e">
        <f>D91/D92*100</f>
        <v>#VALUE!</v>
      </c>
      <c r="F91" s="7" t="s">
        <v>215</v>
      </c>
      <c r="G91" s="80" t="e">
        <f>F91/F92*100</f>
        <v>#VALUE!</v>
      </c>
      <c r="H91" s="7" t="s">
        <v>215</v>
      </c>
      <c r="I91" s="80" t="e">
        <f>H91/H92*100</f>
        <v>#VALUE!</v>
      </c>
      <c r="J91" s="24"/>
      <c r="K91" s="200"/>
      <c r="L91" s="40"/>
      <c r="M91" s="14"/>
      <c r="N91" s="98">
        <f>SUM(K91:M91)</f>
        <v>0</v>
      </c>
      <c r="O91" s="94">
        <f>N91*C91</f>
        <v>0</v>
      </c>
      <c r="P91" s="200"/>
    </row>
    <row r="92" spans="1:16" ht="23.25">
      <c r="A92" s="65"/>
      <c r="B92" s="9" t="s">
        <v>104</v>
      </c>
      <c r="C92" s="102"/>
      <c r="D92" s="11" t="s">
        <v>216</v>
      </c>
      <c r="E92" s="82"/>
      <c r="F92" s="11" t="s">
        <v>216</v>
      </c>
      <c r="G92" s="82"/>
      <c r="H92" s="11" t="s">
        <v>216</v>
      </c>
      <c r="I92" s="82"/>
      <c r="J92" s="17"/>
      <c r="K92" s="157"/>
      <c r="L92" s="149"/>
      <c r="M92" s="41"/>
      <c r="N92" s="96"/>
      <c r="O92" s="178"/>
      <c r="P92" s="201"/>
    </row>
    <row r="93" spans="1:16" ht="23.25">
      <c r="A93" s="57">
        <v>4.9</v>
      </c>
      <c r="B93" s="12" t="s">
        <v>105</v>
      </c>
      <c r="C93" s="37">
        <v>3</v>
      </c>
      <c r="D93" s="7" t="s">
        <v>215</v>
      </c>
      <c r="E93" s="80" t="e">
        <f>D93/D94*100</f>
        <v>#VALUE!</v>
      </c>
      <c r="F93" s="7" t="s">
        <v>215</v>
      </c>
      <c r="G93" s="80" t="e">
        <f>F93/F94*100</f>
        <v>#VALUE!</v>
      </c>
      <c r="H93" s="7" t="s">
        <v>215</v>
      </c>
      <c r="I93" s="80" t="e">
        <f>H93/H94*100</f>
        <v>#VALUE!</v>
      </c>
      <c r="J93" s="24"/>
      <c r="K93" s="200"/>
      <c r="L93" s="40"/>
      <c r="M93" s="40"/>
      <c r="N93" s="98">
        <f>SUM(K93:M93)</f>
        <v>0</v>
      </c>
      <c r="O93" s="94">
        <f>N93*C93</f>
        <v>0</v>
      </c>
      <c r="P93" s="200"/>
    </row>
    <row r="94" spans="1:16" s="9" customFormat="1" ht="23.25">
      <c r="A94" s="65"/>
      <c r="C94" s="102"/>
      <c r="D94" s="11" t="s">
        <v>216</v>
      </c>
      <c r="E94" s="82"/>
      <c r="F94" s="11" t="s">
        <v>216</v>
      </c>
      <c r="G94" s="82"/>
      <c r="H94" s="11" t="s">
        <v>216</v>
      </c>
      <c r="I94" s="82"/>
      <c r="J94" s="17"/>
      <c r="K94" s="201"/>
      <c r="L94" s="41"/>
      <c r="M94" s="41"/>
      <c r="N94" s="96"/>
      <c r="O94" s="178"/>
      <c r="P94" s="201"/>
    </row>
    <row r="95" spans="1:16" ht="23.25">
      <c r="A95" s="142">
        <v>4.1</v>
      </c>
      <c r="B95" s="6" t="s">
        <v>166</v>
      </c>
      <c r="C95" s="48">
        <v>3</v>
      </c>
      <c r="D95" s="7" t="s">
        <v>215</v>
      </c>
      <c r="E95" s="80" t="e">
        <f>D95/D96*100</f>
        <v>#VALUE!</v>
      </c>
      <c r="F95" s="7" t="s">
        <v>215</v>
      </c>
      <c r="G95" s="80" t="e">
        <f>F95/F96*100</f>
        <v>#VALUE!</v>
      </c>
      <c r="H95" s="7" t="s">
        <v>215</v>
      </c>
      <c r="I95" s="80" t="e">
        <f>H95/H96*100</f>
        <v>#VALUE!</v>
      </c>
      <c r="J95" s="16"/>
      <c r="K95" s="202"/>
      <c r="L95" s="42"/>
      <c r="M95" s="42"/>
      <c r="N95" s="98">
        <f>SUM(K95:M95)</f>
        <v>0</v>
      </c>
      <c r="O95" s="94">
        <f>N95*C95</f>
        <v>0</v>
      </c>
      <c r="P95" s="202"/>
    </row>
    <row r="96" spans="1:16" s="9" customFormat="1" ht="23.25">
      <c r="A96" s="140"/>
      <c r="C96" s="102"/>
      <c r="D96" s="11" t="s">
        <v>216</v>
      </c>
      <c r="E96" s="82"/>
      <c r="F96" s="11" t="s">
        <v>216</v>
      </c>
      <c r="G96" s="82"/>
      <c r="H96" s="11" t="s">
        <v>216</v>
      </c>
      <c r="I96" s="82"/>
      <c r="J96" s="17"/>
      <c r="K96" s="203"/>
      <c r="L96" s="29"/>
      <c r="M96" s="29"/>
      <c r="N96" s="141"/>
      <c r="O96" s="179"/>
      <c r="P96" s="203"/>
    </row>
    <row r="97" spans="1:16" ht="23.25">
      <c r="A97" s="58">
        <v>4.11</v>
      </c>
      <c r="B97" s="6" t="s">
        <v>106</v>
      </c>
      <c r="C97" s="48"/>
      <c r="D97" s="7"/>
      <c r="E97" s="81"/>
      <c r="F97" s="7"/>
      <c r="G97" s="81"/>
      <c r="H97" s="7"/>
      <c r="I97" s="81"/>
      <c r="J97" s="16"/>
      <c r="K97" s="188" t="s">
        <v>165</v>
      </c>
      <c r="L97" s="47" t="s">
        <v>165</v>
      </c>
      <c r="M97" s="47" t="s">
        <v>165</v>
      </c>
      <c r="N97" s="98" t="s">
        <v>165</v>
      </c>
      <c r="O97" s="99" t="s">
        <v>165</v>
      </c>
      <c r="P97" s="188"/>
    </row>
    <row r="98" spans="1:16" s="143" customFormat="1" ht="23.25">
      <c r="A98" s="32" t="s">
        <v>76</v>
      </c>
      <c r="B98" s="20"/>
      <c r="C98" s="115">
        <v>20</v>
      </c>
      <c r="D98" s="20"/>
      <c r="E98" s="87"/>
      <c r="F98" s="20"/>
      <c r="G98" s="87"/>
      <c r="H98" s="20"/>
      <c r="I98" s="87"/>
      <c r="J98" s="211"/>
      <c r="K98" s="146"/>
      <c r="L98" s="126"/>
      <c r="M98" s="120"/>
      <c r="N98" s="121"/>
      <c r="O98" s="180"/>
      <c r="P98" s="204"/>
    </row>
    <row r="99" spans="1:16" ht="23.25">
      <c r="A99" s="58">
        <v>4.12</v>
      </c>
      <c r="B99" s="6" t="s">
        <v>174</v>
      </c>
      <c r="C99" s="48">
        <v>10</v>
      </c>
      <c r="D99" s="7" t="s">
        <v>215</v>
      </c>
      <c r="E99" s="80" t="e">
        <f>D99/D100*100</f>
        <v>#VALUE!</v>
      </c>
      <c r="F99" s="7" t="s">
        <v>215</v>
      </c>
      <c r="G99" s="80" t="e">
        <f>F99/F100*100</f>
        <v>#VALUE!</v>
      </c>
      <c r="H99" s="7" t="s">
        <v>215</v>
      </c>
      <c r="I99" s="80" t="e">
        <f>H99/H100*100</f>
        <v>#VALUE!</v>
      </c>
      <c r="J99" s="16"/>
      <c r="K99" s="227"/>
      <c r="L99" s="46"/>
      <c r="M99" s="45"/>
      <c r="N99" s="98">
        <f>SUM(K99:M99)</f>
        <v>0</v>
      </c>
      <c r="O99" s="94">
        <f>N99*C99</f>
        <v>0</v>
      </c>
      <c r="P99" s="192"/>
    </row>
    <row r="100" spans="1:16" ht="23.25">
      <c r="A100" s="58"/>
      <c r="B100" s="6" t="s">
        <v>107</v>
      </c>
      <c r="C100" s="48"/>
      <c r="D100" s="11" t="s">
        <v>216</v>
      </c>
      <c r="E100" s="82"/>
      <c r="F100" s="11" t="s">
        <v>216</v>
      </c>
      <c r="G100" s="82"/>
      <c r="H100" s="11" t="s">
        <v>216</v>
      </c>
      <c r="I100" s="82"/>
      <c r="J100" s="16"/>
      <c r="K100" s="160"/>
      <c r="L100" s="148"/>
      <c r="M100" s="45"/>
      <c r="N100" s="97"/>
      <c r="O100" s="147"/>
      <c r="P100" s="192"/>
    </row>
    <row r="101" spans="1:16" ht="23.25">
      <c r="A101" s="57">
        <v>4.13</v>
      </c>
      <c r="B101" s="12" t="s">
        <v>108</v>
      </c>
      <c r="C101" s="37">
        <v>10</v>
      </c>
      <c r="D101" s="7"/>
      <c r="E101" s="81"/>
      <c r="F101" s="7"/>
      <c r="G101" s="81"/>
      <c r="H101" s="7"/>
      <c r="I101" s="81"/>
      <c r="J101" s="24"/>
      <c r="K101" s="21"/>
      <c r="L101" s="13"/>
      <c r="M101" s="13"/>
      <c r="N101" s="98">
        <f>SUM(K101:M101)</f>
        <v>0</v>
      </c>
      <c r="O101" s="94">
        <f>N101*C101</f>
        <v>0</v>
      </c>
      <c r="P101" s="21"/>
    </row>
    <row r="102" spans="1:16" ht="23.25">
      <c r="A102" s="58"/>
      <c r="B102" s="6" t="s">
        <v>175</v>
      </c>
      <c r="C102" s="48"/>
      <c r="D102" s="11"/>
      <c r="E102" s="82"/>
      <c r="F102" s="11"/>
      <c r="G102" s="82"/>
      <c r="H102" s="11"/>
      <c r="I102" s="82"/>
      <c r="J102" s="16"/>
      <c r="K102" s="160"/>
      <c r="L102" s="148"/>
      <c r="M102" s="7"/>
      <c r="N102" s="81"/>
      <c r="O102" s="152"/>
      <c r="P102" s="22"/>
    </row>
    <row r="103" spans="1:16" s="267" customFormat="1" ht="23.25">
      <c r="A103" s="262" t="s">
        <v>109</v>
      </c>
      <c r="B103" s="263"/>
      <c r="C103" s="264">
        <v>20</v>
      </c>
      <c r="D103" s="263"/>
      <c r="E103" s="263"/>
      <c r="F103" s="263"/>
      <c r="G103" s="263"/>
      <c r="H103" s="263"/>
      <c r="I103" s="263"/>
      <c r="J103" s="268"/>
      <c r="K103" s="266"/>
      <c r="L103" s="265"/>
      <c r="M103" s="265"/>
      <c r="N103" s="266"/>
      <c r="O103" s="266">
        <f>SUM(O105,O106,O109,O112,O113,O115,O117,O119)</f>
        <v>0</v>
      </c>
      <c r="P103" s="266">
        <f>O103/C103</f>
        <v>0</v>
      </c>
    </row>
    <row r="104" spans="1:16" ht="23.25">
      <c r="A104" s="36" t="s">
        <v>53</v>
      </c>
      <c r="B104" s="20"/>
      <c r="C104" s="103"/>
      <c r="D104" s="20"/>
      <c r="E104" s="87"/>
      <c r="F104" s="20"/>
      <c r="G104" s="87"/>
      <c r="H104" s="20"/>
      <c r="I104" s="87"/>
      <c r="J104" s="211"/>
      <c r="K104" s="189"/>
      <c r="L104" s="52"/>
      <c r="M104" s="52"/>
      <c r="N104" s="161"/>
      <c r="O104" s="161"/>
      <c r="P104" s="186" t="str">
        <f>IF(P103&gt;=4.51,"ดีมาก",IF(P103&gt;=3.51,"ดี",IF(P103&gt;=2.51,"พอใช้",IF(P103&gt;=1.51,"ควรปรับปรุง","ต้องปรับปรุง"))))</f>
        <v>ต้องปรับปรุง</v>
      </c>
    </row>
    <row r="105" spans="1:16" s="131" customFormat="1" ht="23.25">
      <c r="A105" s="66">
        <v>5.1</v>
      </c>
      <c r="B105" s="20" t="s">
        <v>176</v>
      </c>
      <c r="C105" s="103">
        <v>2.5</v>
      </c>
      <c r="D105" s="20"/>
      <c r="E105" s="87"/>
      <c r="F105" s="20"/>
      <c r="G105" s="87"/>
      <c r="H105" s="20"/>
      <c r="I105" s="87"/>
      <c r="J105" s="211"/>
      <c r="K105" s="146"/>
      <c r="L105" s="126"/>
      <c r="M105" s="120"/>
      <c r="N105" s="98">
        <f>SUM(K105:M105)</f>
        <v>0</v>
      </c>
      <c r="O105" s="94">
        <f>N105*C105</f>
        <v>0</v>
      </c>
      <c r="P105" s="204"/>
    </row>
    <row r="106" spans="1:16" ht="23.25">
      <c r="A106" s="58">
        <v>5.2</v>
      </c>
      <c r="B106" s="6" t="s">
        <v>110</v>
      </c>
      <c r="C106" s="48">
        <v>2.5</v>
      </c>
      <c r="D106" s="7" t="s">
        <v>215</v>
      </c>
      <c r="E106" s="80" t="e">
        <f>D106/D107*100</f>
        <v>#VALUE!</v>
      </c>
      <c r="F106" s="7" t="s">
        <v>215</v>
      </c>
      <c r="G106" s="80" t="e">
        <f>F106/F107*100</f>
        <v>#VALUE!</v>
      </c>
      <c r="H106" s="7" t="s">
        <v>215</v>
      </c>
      <c r="I106" s="80" t="e">
        <f>H106/H107*100</f>
        <v>#VALUE!</v>
      </c>
      <c r="J106" s="16"/>
      <c r="K106" s="22"/>
      <c r="L106" s="7"/>
      <c r="M106" s="7"/>
      <c r="N106" s="98">
        <f>SUM(K106:M106)</f>
        <v>0</v>
      </c>
      <c r="O106" s="94">
        <f>N106*C106</f>
        <v>0</v>
      </c>
      <c r="P106" s="22"/>
    </row>
    <row r="107" spans="1:16" ht="23.25">
      <c r="A107" s="58"/>
      <c r="B107" s="6" t="s">
        <v>111</v>
      </c>
      <c r="C107" s="48"/>
      <c r="D107" s="7" t="s">
        <v>216</v>
      </c>
      <c r="E107" s="79"/>
      <c r="F107" s="7" t="s">
        <v>216</v>
      </c>
      <c r="G107" s="79"/>
      <c r="H107" s="7" t="s">
        <v>216</v>
      </c>
      <c r="I107" s="79"/>
      <c r="J107" s="212"/>
      <c r="K107" s="22"/>
      <c r="L107" s="7"/>
      <c r="M107" s="7"/>
      <c r="N107" s="81"/>
      <c r="O107" s="152"/>
      <c r="P107" s="22"/>
    </row>
    <row r="108" spans="1:16" s="131" customFormat="1" ht="23.25">
      <c r="A108" s="65"/>
      <c r="B108" s="9" t="s">
        <v>112</v>
      </c>
      <c r="C108" s="35"/>
      <c r="D108" s="9"/>
      <c r="E108" s="145"/>
      <c r="F108" s="9"/>
      <c r="G108" s="145"/>
      <c r="H108" s="9"/>
      <c r="I108" s="145"/>
      <c r="J108" s="216"/>
      <c r="K108" s="23"/>
      <c r="L108" s="11"/>
      <c r="M108" s="11"/>
      <c r="N108" s="82"/>
      <c r="O108" s="92"/>
      <c r="P108" s="23"/>
    </row>
    <row r="109" spans="1:16" ht="23.25">
      <c r="A109" s="58">
        <v>5.3</v>
      </c>
      <c r="B109" s="6" t="s">
        <v>113</v>
      </c>
      <c r="C109" s="48">
        <v>2.5</v>
      </c>
      <c r="D109" s="7" t="s">
        <v>215</v>
      </c>
      <c r="E109" s="80" t="e">
        <f>D109/D110*100</f>
        <v>#VALUE!</v>
      </c>
      <c r="F109" s="7" t="s">
        <v>215</v>
      </c>
      <c r="G109" s="80" t="e">
        <f>F109/F110*100</f>
        <v>#VALUE!</v>
      </c>
      <c r="H109" s="7" t="s">
        <v>215</v>
      </c>
      <c r="I109" s="80" t="e">
        <f>H109/H110*100</f>
        <v>#VALUE!</v>
      </c>
      <c r="J109" s="16"/>
      <c r="K109" s="188"/>
      <c r="L109" s="47"/>
      <c r="M109" s="47"/>
      <c r="N109" s="98">
        <f>SUM(K109:M109)</f>
        <v>0</v>
      </c>
      <c r="O109" s="94">
        <f>N109*C109</f>
        <v>0</v>
      </c>
      <c r="P109" s="188"/>
    </row>
    <row r="110" spans="1:16" ht="23.25">
      <c r="A110" s="58"/>
      <c r="B110" s="6" t="s">
        <v>114</v>
      </c>
      <c r="C110" s="48"/>
      <c r="D110" s="7" t="s">
        <v>216</v>
      </c>
      <c r="E110" s="86"/>
      <c r="F110" s="7" t="s">
        <v>216</v>
      </c>
      <c r="G110" s="86"/>
      <c r="H110" s="7" t="s">
        <v>216</v>
      </c>
      <c r="I110" s="86"/>
      <c r="J110" s="16"/>
      <c r="K110" s="22"/>
      <c r="L110" s="7"/>
      <c r="M110" s="7"/>
      <c r="N110" s="81"/>
      <c r="O110" s="152"/>
      <c r="P110" s="22"/>
    </row>
    <row r="111" spans="1:16" ht="23.25">
      <c r="A111" s="65"/>
      <c r="B111" s="9" t="s">
        <v>177</v>
      </c>
      <c r="C111" s="102"/>
      <c r="D111" s="9"/>
      <c r="E111" s="85"/>
      <c r="F111" s="9"/>
      <c r="G111" s="85"/>
      <c r="H111" s="9"/>
      <c r="I111" s="85"/>
      <c r="J111" s="17"/>
      <c r="K111" s="23"/>
      <c r="L111" s="11"/>
      <c r="M111" s="11"/>
      <c r="N111" s="82"/>
      <c r="O111" s="92"/>
      <c r="P111" s="23"/>
    </row>
    <row r="112" spans="1:16" s="131" customFormat="1" ht="23.25">
      <c r="A112" s="65">
        <v>5.4</v>
      </c>
      <c r="B112" s="9" t="s">
        <v>115</v>
      </c>
      <c r="C112" s="102">
        <v>2.5</v>
      </c>
      <c r="D112" s="11"/>
      <c r="E112" s="83"/>
      <c r="F112" s="11"/>
      <c r="G112" s="83"/>
      <c r="H112" s="11"/>
      <c r="I112" s="83"/>
      <c r="J112" s="17"/>
      <c r="K112" s="23"/>
      <c r="L112" s="11"/>
      <c r="M112" s="11"/>
      <c r="N112" s="151">
        <f>SUM(K112:M112)</f>
        <v>0</v>
      </c>
      <c r="O112" s="154">
        <f>N112*C112</f>
        <v>0</v>
      </c>
      <c r="P112" s="23"/>
    </row>
    <row r="113" spans="1:16" ht="23.25">
      <c r="A113" s="58">
        <v>5.5</v>
      </c>
      <c r="B113" s="6" t="s">
        <v>116</v>
      </c>
      <c r="C113" s="48">
        <v>2.5</v>
      </c>
      <c r="D113" s="7" t="s">
        <v>215</v>
      </c>
      <c r="E113" s="81" t="e">
        <f>D113/D114</f>
        <v>#VALUE!</v>
      </c>
      <c r="F113" s="7" t="s">
        <v>215</v>
      </c>
      <c r="G113" s="81" t="e">
        <f>F113/F114</f>
        <v>#VALUE!</v>
      </c>
      <c r="H113" s="7" t="s">
        <v>215</v>
      </c>
      <c r="I113" s="81" t="e">
        <f>H113/H114</f>
        <v>#VALUE!</v>
      </c>
      <c r="J113" s="16"/>
      <c r="K113" s="22"/>
      <c r="L113" s="7"/>
      <c r="M113" s="7"/>
      <c r="N113" s="144">
        <f>SUM(K113:M113)</f>
        <v>0</v>
      </c>
      <c r="O113" s="99">
        <f>N113*C113</f>
        <v>0</v>
      </c>
      <c r="P113" s="22"/>
    </row>
    <row r="114" spans="1:16" ht="23.25">
      <c r="A114" s="58"/>
      <c r="B114" s="6" t="s">
        <v>117</v>
      </c>
      <c r="C114" s="48"/>
      <c r="D114" s="11" t="s">
        <v>216</v>
      </c>
      <c r="E114" s="82"/>
      <c r="F114" s="11" t="s">
        <v>216</v>
      </c>
      <c r="G114" s="82"/>
      <c r="H114" s="11" t="s">
        <v>216</v>
      </c>
      <c r="I114" s="82"/>
      <c r="J114" s="16"/>
      <c r="K114" s="22"/>
      <c r="L114" s="7"/>
      <c r="M114" s="7"/>
      <c r="N114" s="81"/>
      <c r="O114" s="152"/>
      <c r="P114" s="22"/>
    </row>
    <row r="115" spans="1:16" ht="23.25">
      <c r="A115" s="57">
        <v>5.6</v>
      </c>
      <c r="B115" s="12" t="s">
        <v>118</v>
      </c>
      <c r="C115" s="37">
        <v>2.5</v>
      </c>
      <c r="D115" s="13"/>
      <c r="E115" s="80"/>
      <c r="F115" s="13"/>
      <c r="G115" s="80"/>
      <c r="H115" s="13"/>
      <c r="I115" s="80"/>
      <c r="J115" s="105"/>
      <c r="K115" s="125"/>
      <c r="L115" s="44"/>
      <c r="M115" s="30"/>
      <c r="N115" s="98">
        <f>SUM(K115:M115)</f>
        <v>0</v>
      </c>
      <c r="O115" s="94">
        <f>N115*C115</f>
        <v>0</v>
      </c>
      <c r="P115" s="195"/>
    </row>
    <row r="116" spans="1:16" ht="23.25">
      <c r="A116" s="58"/>
      <c r="B116" s="6" t="s">
        <v>119</v>
      </c>
      <c r="C116" s="48"/>
      <c r="D116" s="11"/>
      <c r="E116" s="82"/>
      <c r="F116" s="11"/>
      <c r="G116" s="82"/>
      <c r="H116" s="11"/>
      <c r="I116" s="82"/>
      <c r="J116" s="16"/>
      <c r="K116" s="22"/>
      <c r="L116" s="7"/>
      <c r="M116" s="7"/>
      <c r="N116" s="81"/>
      <c r="O116" s="152"/>
      <c r="P116" s="22"/>
    </row>
    <row r="117" spans="1:16" ht="23.25">
      <c r="A117" s="57">
        <v>5.7</v>
      </c>
      <c r="B117" s="57" t="s">
        <v>120</v>
      </c>
      <c r="C117" s="37">
        <v>2.5</v>
      </c>
      <c r="D117" s="7" t="s">
        <v>215</v>
      </c>
      <c r="E117" s="80" t="e">
        <f>D117/D118*100</f>
        <v>#VALUE!</v>
      </c>
      <c r="F117" s="7" t="s">
        <v>215</v>
      </c>
      <c r="G117" s="80" t="e">
        <f>F117/F118*100</f>
        <v>#VALUE!</v>
      </c>
      <c r="H117" s="7" t="s">
        <v>215</v>
      </c>
      <c r="I117" s="80" t="e">
        <f>H117/H118*100</f>
        <v>#VALUE!</v>
      </c>
      <c r="J117" s="24"/>
      <c r="K117" s="21"/>
      <c r="L117" s="13"/>
      <c r="M117" s="13"/>
      <c r="N117" s="98">
        <f>SUM(K117:M117)</f>
        <v>0</v>
      </c>
      <c r="O117" s="94">
        <f>N117*C117</f>
        <v>0</v>
      </c>
      <c r="P117" s="21"/>
    </row>
    <row r="118" spans="1:16" ht="23.25">
      <c r="A118" s="58"/>
      <c r="B118" s="58" t="s">
        <v>121</v>
      </c>
      <c r="C118" s="48"/>
      <c r="D118" s="11" t="s">
        <v>216</v>
      </c>
      <c r="E118" s="82"/>
      <c r="F118" s="11" t="s">
        <v>216</v>
      </c>
      <c r="G118" s="82"/>
      <c r="H118" s="11" t="s">
        <v>216</v>
      </c>
      <c r="I118" s="82"/>
      <c r="J118" s="16"/>
      <c r="K118" s="22"/>
      <c r="L118" s="7"/>
      <c r="M118" s="7"/>
      <c r="N118" s="81"/>
      <c r="O118" s="152"/>
      <c r="P118" s="22"/>
    </row>
    <row r="119" spans="1:16" ht="23.25">
      <c r="A119" s="57">
        <v>5.8</v>
      </c>
      <c r="B119" s="12" t="s">
        <v>178</v>
      </c>
      <c r="C119" s="37">
        <v>2.5</v>
      </c>
      <c r="D119" s="7" t="s">
        <v>215</v>
      </c>
      <c r="E119" s="81" t="e">
        <f>D119/D120*100</f>
        <v>#VALUE!</v>
      </c>
      <c r="F119" s="7" t="s">
        <v>215</v>
      </c>
      <c r="G119" s="81" t="e">
        <f>F119/F120*100</f>
        <v>#VALUE!</v>
      </c>
      <c r="H119" s="7" t="s">
        <v>215</v>
      </c>
      <c r="I119" s="81" t="e">
        <f>H119/H120*100</f>
        <v>#VALUE!</v>
      </c>
      <c r="J119" s="24"/>
      <c r="K119" s="195"/>
      <c r="L119" s="30"/>
      <c r="M119" s="30"/>
      <c r="N119" s="98">
        <f>SUM(K119:M119)</f>
        <v>0</v>
      </c>
      <c r="O119" s="94">
        <f>N119*C119</f>
        <v>0</v>
      </c>
      <c r="P119" s="195"/>
    </row>
    <row r="120" spans="1:16" s="9" customFormat="1" ht="23.25">
      <c r="A120" s="65"/>
      <c r="C120" s="102"/>
      <c r="D120" s="11" t="s">
        <v>216</v>
      </c>
      <c r="E120" s="82"/>
      <c r="F120" s="11" t="s">
        <v>216</v>
      </c>
      <c r="G120" s="82"/>
      <c r="H120" s="11" t="s">
        <v>216</v>
      </c>
      <c r="I120" s="82"/>
      <c r="J120" s="17"/>
      <c r="K120" s="193"/>
      <c r="L120" s="31"/>
      <c r="M120" s="31"/>
      <c r="N120" s="93"/>
      <c r="O120" s="176"/>
      <c r="P120" s="193"/>
    </row>
    <row r="121" spans="1:16" ht="23.25">
      <c r="A121" s="5" t="s">
        <v>76</v>
      </c>
      <c r="B121" s="6"/>
      <c r="C121" s="48" t="s">
        <v>165</v>
      </c>
      <c r="D121" s="6"/>
      <c r="E121" s="86"/>
      <c r="F121" s="6"/>
      <c r="G121" s="86"/>
      <c r="H121" s="6"/>
      <c r="I121" s="86"/>
      <c r="J121" s="16"/>
      <c r="K121" s="188"/>
      <c r="L121" s="47"/>
      <c r="M121" s="47"/>
      <c r="N121" s="99"/>
      <c r="O121" s="99"/>
      <c r="P121" s="188"/>
    </row>
    <row r="122" spans="1:16" ht="23.25">
      <c r="A122" s="57">
        <v>5.9</v>
      </c>
      <c r="B122" s="12" t="s">
        <v>122</v>
      </c>
      <c r="C122" s="37" t="s">
        <v>165</v>
      </c>
      <c r="D122" s="13"/>
      <c r="E122" s="80"/>
      <c r="F122" s="13"/>
      <c r="G122" s="80"/>
      <c r="H122" s="13"/>
      <c r="I122" s="80"/>
      <c r="J122" s="105"/>
      <c r="K122" s="21" t="s">
        <v>165</v>
      </c>
      <c r="L122" s="13" t="s">
        <v>165</v>
      </c>
      <c r="M122" s="13" t="s">
        <v>165</v>
      </c>
      <c r="N122" s="98" t="s">
        <v>165</v>
      </c>
      <c r="O122" s="181" t="s">
        <v>165</v>
      </c>
      <c r="P122" s="200"/>
    </row>
    <row r="123" spans="1:16" ht="23.25">
      <c r="A123" s="58"/>
      <c r="B123" s="6" t="s">
        <v>123</v>
      </c>
      <c r="C123" s="109"/>
      <c r="D123" s="11"/>
      <c r="E123" s="82"/>
      <c r="F123" s="11"/>
      <c r="G123" s="82"/>
      <c r="H123" s="11"/>
      <c r="I123" s="82"/>
      <c r="J123" s="217"/>
      <c r="K123" s="202"/>
      <c r="L123" s="42"/>
      <c r="M123" s="42"/>
      <c r="N123" s="100"/>
      <c r="O123" s="182"/>
      <c r="P123" s="202"/>
    </row>
    <row r="124" spans="1:16" ht="23.25">
      <c r="A124" s="70">
        <v>5.1</v>
      </c>
      <c r="B124" s="12" t="s">
        <v>124</v>
      </c>
      <c r="C124" s="104" t="s">
        <v>165</v>
      </c>
      <c r="D124" s="13" t="s">
        <v>215</v>
      </c>
      <c r="E124" s="80" t="e">
        <f>D124/D125</f>
        <v>#VALUE!</v>
      </c>
      <c r="F124" s="13" t="s">
        <v>215</v>
      </c>
      <c r="G124" s="80" t="e">
        <f>F124/F125</f>
        <v>#VALUE!</v>
      </c>
      <c r="H124" s="13" t="s">
        <v>215</v>
      </c>
      <c r="I124" s="80" t="e">
        <f>H124/H125</f>
        <v>#VALUE!</v>
      </c>
      <c r="J124" s="218"/>
      <c r="K124" s="190" t="s">
        <v>165</v>
      </c>
      <c r="L124" s="34" t="s">
        <v>165</v>
      </c>
      <c r="M124" s="34" t="s">
        <v>165</v>
      </c>
      <c r="N124" s="98" t="s">
        <v>165</v>
      </c>
      <c r="O124" s="94" t="s">
        <v>165</v>
      </c>
      <c r="P124" s="190"/>
    </row>
    <row r="125" spans="1:16" ht="23.25">
      <c r="A125" s="58"/>
      <c r="B125" s="6" t="s">
        <v>125</v>
      </c>
      <c r="C125" s="109"/>
      <c r="D125" s="11" t="s">
        <v>216</v>
      </c>
      <c r="E125" s="82"/>
      <c r="F125" s="11" t="s">
        <v>216</v>
      </c>
      <c r="G125" s="82"/>
      <c r="H125" s="11" t="s">
        <v>216</v>
      </c>
      <c r="I125" s="82"/>
      <c r="J125" s="219"/>
      <c r="K125" s="188"/>
      <c r="L125" s="47"/>
      <c r="M125" s="47"/>
      <c r="N125" s="144"/>
      <c r="O125" s="99"/>
      <c r="P125" s="188"/>
    </row>
    <row r="126" spans="1:16" ht="23.25">
      <c r="A126" s="70">
        <v>5.11</v>
      </c>
      <c r="B126" s="12" t="s">
        <v>126</v>
      </c>
      <c r="C126" s="104" t="s">
        <v>165</v>
      </c>
      <c r="D126" s="13"/>
      <c r="E126" s="80"/>
      <c r="F126" s="13"/>
      <c r="G126" s="80"/>
      <c r="H126" s="13"/>
      <c r="I126" s="80"/>
      <c r="J126" s="218"/>
      <c r="K126" s="190" t="s">
        <v>165</v>
      </c>
      <c r="L126" s="34" t="s">
        <v>165</v>
      </c>
      <c r="M126" s="34" t="s">
        <v>165</v>
      </c>
      <c r="N126" s="98" t="s">
        <v>165</v>
      </c>
      <c r="O126" s="94" t="s">
        <v>165</v>
      </c>
      <c r="P126" s="190"/>
    </row>
    <row r="127" spans="1:16" ht="23.25">
      <c r="A127" s="58"/>
      <c r="B127" s="6" t="s">
        <v>127</v>
      </c>
      <c r="C127" s="48"/>
      <c r="D127" s="11"/>
      <c r="E127" s="82"/>
      <c r="F127" s="11"/>
      <c r="G127" s="82"/>
      <c r="H127" s="11"/>
      <c r="I127" s="82"/>
      <c r="J127" s="106"/>
      <c r="K127" s="227"/>
      <c r="L127" s="46"/>
      <c r="M127" s="45"/>
      <c r="N127" s="97"/>
      <c r="O127" s="147"/>
      <c r="P127" s="192"/>
    </row>
    <row r="128" spans="1:16" s="267" customFormat="1" ht="23.25">
      <c r="A128" s="262" t="s">
        <v>128</v>
      </c>
      <c r="B128" s="263"/>
      <c r="C128" s="264">
        <v>10</v>
      </c>
      <c r="D128" s="263"/>
      <c r="E128" s="263"/>
      <c r="F128" s="263"/>
      <c r="G128" s="263"/>
      <c r="H128" s="263"/>
      <c r="I128" s="263"/>
      <c r="J128" s="268"/>
      <c r="K128" s="266"/>
      <c r="L128" s="265"/>
      <c r="M128" s="265"/>
      <c r="N128" s="265"/>
      <c r="O128" s="266">
        <f>SUM(O130,O131,O133)</f>
        <v>0</v>
      </c>
      <c r="P128" s="266">
        <f>O128/C128</f>
        <v>0</v>
      </c>
    </row>
    <row r="129" spans="1:16" ht="23.25">
      <c r="A129" s="36" t="s">
        <v>53</v>
      </c>
      <c r="B129" s="20"/>
      <c r="C129" s="115">
        <v>10</v>
      </c>
      <c r="D129" s="20"/>
      <c r="E129" s="87"/>
      <c r="F129" s="20"/>
      <c r="G129" s="87"/>
      <c r="H129" s="20"/>
      <c r="I129" s="87"/>
      <c r="J129" s="211"/>
      <c r="K129" s="189"/>
      <c r="L129" s="52"/>
      <c r="M129" s="52"/>
      <c r="N129" s="83"/>
      <c r="O129" s="161"/>
      <c r="P129" s="186" t="str">
        <f>IF(P128&gt;=4.51,"ดีมาก",IF(P128&gt;=3.51,"ดี",IF(P128&gt;=2.51,"พอใช้",IF(P128&gt;=1.51,"ควรปรับปรุง","ต้องปรับปรุง"))))</f>
        <v>ต้องปรับปรุง</v>
      </c>
    </row>
    <row r="130" spans="1:16" ht="23.25">
      <c r="A130" s="57">
        <v>6.1</v>
      </c>
      <c r="B130" s="12" t="s">
        <v>179</v>
      </c>
      <c r="C130" s="37">
        <v>3.33</v>
      </c>
      <c r="D130" s="12"/>
      <c r="E130" s="84"/>
      <c r="F130" s="12"/>
      <c r="G130" s="84"/>
      <c r="H130" s="12"/>
      <c r="I130" s="84"/>
      <c r="J130" s="24"/>
      <c r="K130" s="21"/>
      <c r="L130" s="13"/>
      <c r="M130" s="13"/>
      <c r="N130" s="98">
        <f>SUM(K130:M130)</f>
        <v>0</v>
      </c>
      <c r="O130" s="94">
        <f>N130*C130</f>
        <v>0</v>
      </c>
      <c r="P130" s="21"/>
    </row>
    <row r="131" spans="1:16" ht="23.25">
      <c r="A131" s="57">
        <v>6.2</v>
      </c>
      <c r="B131" s="12" t="s">
        <v>129</v>
      </c>
      <c r="C131" s="37">
        <v>3.33</v>
      </c>
      <c r="D131" s="13" t="s">
        <v>215</v>
      </c>
      <c r="E131" s="81" t="e">
        <f>D131/D132*100</f>
        <v>#VALUE!</v>
      </c>
      <c r="F131" s="13" t="s">
        <v>215</v>
      </c>
      <c r="G131" s="81" t="e">
        <f>F131/F132*100</f>
        <v>#VALUE!</v>
      </c>
      <c r="H131" s="13" t="s">
        <v>215</v>
      </c>
      <c r="I131" s="81" t="e">
        <f>H131/H132*100</f>
        <v>#VALUE!</v>
      </c>
      <c r="J131" s="220"/>
      <c r="K131" s="21"/>
      <c r="L131" s="13"/>
      <c r="M131" s="13"/>
      <c r="N131" s="98">
        <f>SUM(K131:M131)</f>
        <v>0</v>
      </c>
      <c r="O131" s="94">
        <f>N131*C131</f>
        <v>0</v>
      </c>
      <c r="P131" s="21"/>
    </row>
    <row r="132" spans="1:16" ht="23.25">
      <c r="A132" s="65"/>
      <c r="B132" s="9" t="s">
        <v>130</v>
      </c>
      <c r="C132" s="102"/>
      <c r="D132" s="11" t="s">
        <v>216</v>
      </c>
      <c r="E132" s="82"/>
      <c r="F132" s="11" t="s">
        <v>216</v>
      </c>
      <c r="G132" s="82"/>
      <c r="H132" s="11" t="s">
        <v>216</v>
      </c>
      <c r="I132" s="82"/>
      <c r="J132" s="23"/>
      <c r="K132" s="191"/>
      <c r="L132" s="38"/>
      <c r="M132" s="38"/>
      <c r="N132" s="95"/>
      <c r="O132" s="175"/>
      <c r="P132" s="191"/>
    </row>
    <row r="133" spans="1:16" ht="23.25">
      <c r="A133" s="57">
        <v>6.3</v>
      </c>
      <c r="B133" s="12" t="s">
        <v>181</v>
      </c>
      <c r="C133" s="37">
        <v>3.34</v>
      </c>
      <c r="D133" s="13" t="s">
        <v>215</v>
      </c>
      <c r="E133" s="81" t="e">
        <f>D133/D134*100</f>
        <v>#VALUE!</v>
      </c>
      <c r="F133" s="13" t="s">
        <v>215</v>
      </c>
      <c r="G133" s="81" t="e">
        <f>F133/F134*100</f>
        <v>#VALUE!</v>
      </c>
      <c r="H133" s="13" t="s">
        <v>215</v>
      </c>
      <c r="I133" s="81" t="e">
        <f>H133/H134*100</f>
        <v>#VALUE!</v>
      </c>
      <c r="J133" s="24"/>
      <c r="K133" s="21"/>
      <c r="L133" s="13"/>
      <c r="M133" s="13"/>
      <c r="N133" s="98">
        <f>SUM(K133:M133)</f>
        <v>0</v>
      </c>
      <c r="O133" s="94">
        <f>N133*C133</f>
        <v>0</v>
      </c>
      <c r="P133" s="21"/>
    </row>
    <row r="134" spans="1:16" ht="23.25">
      <c r="A134" s="65"/>
      <c r="B134" s="9" t="s">
        <v>180</v>
      </c>
      <c r="C134" s="102"/>
      <c r="D134" s="11" t="s">
        <v>216</v>
      </c>
      <c r="E134" s="82"/>
      <c r="F134" s="11" t="s">
        <v>216</v>
      </c>
      <c r="G134" s="82"/>
      <c r="H134" s="11" t="s">
        <v>216</v>
      </c>
      <c r="I134" s="82"/>
      <c r="J134" s="17"/>
      <c r="K134" s="23"/>
      <c r="L134" s="11"/>
      <c r="M134" s="11"/>
      <c r="N134" s="82"/>
      <c r="O134" s="92"/>
      <c r="P134" s="23"/>
    </row>
    <row r="135" spans="1:16" ht="23.25">
      <c r="A135" s="49" t="s">
        <v>76</v>
      </c>
      <c r="B135" s="9"/>
      <c r="C135" s="102" t="s">
        <v>165</v>
      </c>
      <c r="D135" s="9"/>
      <c r="E135" s="85"/>
      <c r="F135" s="9"/>
      <c r="G135" s="85"/>
      <c r="H135" s="9"/>
      <c r="I135" s="85"/>
      <c r="J135" s="17"/>
      <c r="K135" s="23"/>
      <c r="L135" s="11"/>
      <c r="M135" s="11"/>
      <c r="N135" s="82"/>
      <c r="O135" s="92"/>
      <c r="P135" s="23"/>
    </row>
    <row r="136" spans="1:16" s="131" customFormat="1" ht="23.25">
      <c r="A136" s="66">
        <v>6.4</v>
      </c>
      <c r="B136" s="20" t="s">
        <v>131</v>
      </c>
      <c r="C136" s="103" t="s">
        <v>165</v>
      </c>
      <c r="D136" s="52"/>
      <c r="E136" s="83"/>
      <c r="F136" s="52"/>
      <c r="G136" s="83"/>
      <c r="H136" s="52"/>
      <c r="I136" s="83"/>
      <c r="J136" s="211"/>
      <c r="K136" s="189" t="s">
        <v>165</v>
      </c>
      <c r="L136" s="52" t="s">
        <v>165</v>
      </c>
      <c r="M136" s="52" t="s">
        <v>165</v>
      </c>
      <c r="N136" s="83" t="s">
        <v>165</v>
      </c>
      <c r="O136" s="161" t="s">
        <v>165</v>
      </c>
      <c r="P136" s="189"/>
    </row>
    <row r="137" spans="1:16" s="131" customFormat="1" ht="23.25">
      <c r="A137" s="65">
        <v>6.5</v>
      </c>
      <c r="B137" s="9" t="s">
        <v>182</v>
      </c>
      <c r="C137" s="102" t="s">
        <v>165</v>
      </c>
      <c r="D137" s="9"/>
      <c r="E137" s="85"/>
      <c r="F137" s="9"/>
      <c r="G137" s="85"/>
      <c r="H137" s="9"/>
      <c r="I137" s="85"/>
      <c r="J137" s="17"/>
      <c r="K137" s="23" t="s">
        <v>165</v>
      </c>
      <c r="L137" s="11" t="s">
        <v>165</v>
      </c>
      <c r="M137" s="11" t="s">
        <v>165</v>
      </c>
      <c r="N137" s="82" t="s">
        <v>165</v>
      </c>
      <c r="O137" s="92" t="s">
        <v>165</v>
      </c>
      <c r="P137" s="23"/>
    </row>
    <row r="138" spans="1:16" s="143" customFormat="1" ht="23.25">
      <c r="A138" s="66">
        <v>6.6</v>
      </c>
      <c r="B138" s="20" t="s">
        <v>132</v>
      </c>
      <c r="C138" s="103" t="s">
        <v>165</v>
      </c>
      <c r="D138" s="52"/>
      <c r="E138" s="83"/>
      <c r="F138" s="52"/>
      <c r="G138" s="83"/>
      <c r="H138" s="52"/>
      <c r="I138" s="83"/>
      <c r="J138" s="211"/>
      <c r="K138" s="189" t="s">
        <v>165</v>
      </c>
      <c r="L138" s="52" t="s">
        <v>165</v>
      </c>
      <c r="M138" s="52" t="s">
        <v>165</v>
      </c>
      <c r="N138" s="83" t="s">
        <v>165</v>
      </c>
      <c r="O138" s="161" t="s">
        <v>165</v>
      </c>
      <c r="P138" s="189"/>
    </row>
    <row r="139" spans="1:16" s="267" customFormat="1" ht="23.25">
      <c r="A139" s="280" t="s">
        <v>133</v>
      </c>
      <c r="B139" s="281"/>
      <c r="C139" s="258">
        <v>20</v>
      </c>
      <c r="D139" s="281"/>
      <c r="E139" s="281"/>
      <c r="F139" s="281"/>
      <c r="G139" s="281"/>
      <c r="H139" s="281"/>
      <c r="I139" s="281"/>
      <c r="J139" s="282"/>
      <c r="K139" s="283"/>
      <c r="L139" s="284"/>
      <c r="M139" s="284"/>
      <c r="N139" s="284"/>
      <c r="O139" s="283">
        <f>SUM(O140,O142,O143,O144,O146,O147,O149,O151,O152,O154,O156,O158,O160)</f>
        <v>0</v>
      </c>
      <c r="P139" s="283">
        <f>O139/C139</f>
        <v>0</v>
      </c>
    </row>
    <row r="140" spans="1:16" ht="23.25">
      <c r="A140" s="57">
        <v>7.1</v>
      </c>
      <c r="B140" s="12" t="s">
        <v>134</v>
      </c>
      <c r="C140" s="37">
        <v>1.54</v>
      </c>
      <c r="D140" s="13"/>
      <c r="E140" s="80"/>
      <c r="F140" s="13"/>
      <c r="G140" s="80"/>
      <c r="H140" s="13"/>
      <c r="I140" s="80"/>
      <c r="J140" s="24"/>
      <c r="K140" s="21"/>
      <c r="L140" s="13"/>
      <c r="M140" s="13"/>
      <c r="N140" s="98">
        <f>SUM(K140:M140)</f>
        <v>0</v>
      </c>
      <c r="O140" s="94">
        <f>N140*C140</f>
        <v>0</v>
      </c>
      <c r="P140" s="186" t="str">
        <f>IF(P139&gt;=4.51,"ดีมาก",IF(P139&gt;=3.51,"ดี",IF(P139&gt;=2.51,"พอใช้",IF(P139&gt;=1.51,"ควรปรับปรุง","ต้องปรับปรุง"))))</f>
        <v>ต้องปรับปรุง</v>
      </c>
    </row>
    <row r="141" spans="1:16" ht="23.25">
      <c r="A141" s="65"/>
      <c r="B141" s="9" t="s">
        <v>183</v>
      </c>
      <c r="C141" s="102"/>
      <c r="D141" s="11"/>
      <c r="E141" s="82"/>
      <c r="F141" s="11"/>
      <c r="G141" s="82"/>
      <c r="H141" s="11"/>
      <c r="I141" s="82"/>
      <c r="J141" s="17"/>
      <c r="K141" s="23"/>
      <c r="L141" s="11"/>
      <c r="M141" s="11"/>
      <c r="N141" s="82"/>
      <c r="O141" s="92"/>
      <c r="P141" s="23"/>
    </row>
    <row r="142" spans="1:16" ht="23.25">
      <c r="A142" s="65">
        <v>7.2</v>
      </c>
      <c r="B142" s="9" t="s">
        <v>184</v>
      </c>
      <c r="C142" s="102">
        <v>1.54</v>
      </c>
      <c r="D142" s="9"/>
      <c r="E142" s="85"/>
      <c r="F142" s="9"/>
      <c r="G142" s="85"/>
      <c r="H142" s="9"/>
      <c r="I142" s="85"/>
      <c r="J142" s="17"/>
      <c r="K142" s="23"/>
      <c r="L142" s="11"/>
      <c r="M142" s="11"/>
      <c r="N142" s="98">
        <f>SUM(K142:M142)</f>
        <v>0</v>
      </c>
      <c r="O142" s="94">
        <f>N142*C142</f>
        <v>0</v>
      </c>
      <c r="P142" s="23"/>
    </row>
    <row r="143" spans="1:16" ht="23.25">
      <c r="A143" s="57">
        <v>7.3</v>
      </c>
      <c r="B143" s="12" t="s">
        <v>185</v>
      </c>
      <c r="C143" s="37">
        <v>1.54</v>
      </c>
      <c r="D143" s="12"/>
      <c r="E143" s="84"/>
      <c r="F143" s="12"/>
      <c r="G143" s="84"/>
      <c r="H143" s="12"/>
      <c r="I143" s="84"/>
      <c r="J143" s="24"/>
      <c r="K143" s="21"/>
      <c r="L143" s="13"/>
      <c r="M143" s="13"/>
      <c r="N143" s="98">
        <f>SUM(K143:M143)</f>
        <v>0</v>
      </c>
      <c r="O143" s="94">
        <f>N143*C143</f>
        <v>0</v>
      </c>
      <c r="P143" s="21"/>
    </row>
    <row r="144" spans="1:16" ht="23.25">
      <c r="A144" s="57">
        <v>7.4</v>
      </c>
      <c r="B144" s="12" t="s">
        <v>135</v>
      </c>
      <c r="C144" s="37">
        <v>1.54</v>
      </c>
      <c r="D144" s="13"/>
      <c r="E144" s="80"/>
      <c r="F144" s="13"/>
      <c r="G144" s="80"/>
      <c r="H144" s="13"/>
      <c r="I144" s="80"/>
      <c r="J144" s="24"/>
      <c r="K144" s="21"/>
      <c r="L144" s="13"/>
      <c r="M144" s="13"/>
      <c r="N144" s="98">
        <f>SUM(K144:M144)</f>
        <v>0</v>
      </c>
      <c r="O144" s="94">
        <f>N144*C144</f>
        <v>0</v>
      </c>
      <c r="P144" s="21"/>
    </row>
    <row r="145" spans="1:16" ht="23.25">
      <c r="A145" s="58"/>
      <c r="B145" s="6" t="s">
        <v>186</v>
      </c>
      <c r="C145" s="48"/>
      <c r="D145" s="11"/>
      <c r="E145" s="82"/>
      <c r="F145" s="11"/>
      <c r="G145" s="82"/>
      <c r="H145" s="11"/>
      <c r="I145" s="82"/>
      <c r="J145" s="16"/>
      <c r="K145" s="22"/>
      <c r="L145" s="7"/>
      <c r="M145" s="7"/>
      <c r="N145" s="81"/>
      <c r="O145" s="152"/>
      <c r="P145" s="22"/>
    </row>
    <row r="146" spans="1:16" ht="23.25">
      <c r="A146" s="57">
        <v>7.5</v>
      </c>
      <c r="B146" s="12" t="s">
        <v>187</v>
      </c>
      <c r="C146" s="37">
        <v>1.54</v>
      </c>
      <c r="D146" s="12"/>
      <c r="E146" s="84"/>
      <c r="F146" s="12"/>
      <c r="G146" s="84"/>
      <c r="H146" s="12"/>
      <c r="I146" s="84"/>
      <c r="J146" s="24"/>
      <c r="K146" s="190"/>
      <c r="L146" s="34"/>
      <c r="M146" s="34"/>
      <c r="N146" s="98">
        <f>SUM(K146:M146)</f>
        <v>0</v>
      </c>
      <c r="O146" s="94">
        <f>N146*C146</f>
        <v>0</v>
      </c>
      <c r="P146" s="190"/>
    </row>
    <row r="147" spans="1:16" ht="23.25">
      <c r="A147" s="57">
        <v>7.6</v>
      </c>
      <c r="B147" s="12" t="s">
        <v>136</v>
      </c>
      <c r="C147" s="37">
        <v>1.54</v>
      </c>
      <c r="D147" s="13"/>
      <c r="E147" s="80"/>
      <c r="F147" s="13"/>
      <c r="G147" s="80"/>
      <c r="H147" s="13"/>
      <c r="I147" s="80"/>
      <c r="J147" s="24"/>
      <c r="K147" s="21"/>
      <c r="L147" s="13"/>
      <c r="M147" s="13"/>
      <c r="N147" s="98">
        <f>SUM(K147:M147)</f>
        <v>0</v>
      </c>
      <c r="O147" s="94">
        <f>N147*C147</f>
        <v>0</v>
      </c>
      <c r="P147" s="21"/>
    </row>
    <row r="148" spans="1:16" ht="23.25">
      <c r="A148" s="65"/>
      <c r="B148" s="9" t="s">
        <v>206</v>
      </c>
      <c r="C148" s="102"/>
      <c r="D148" s="11"/>
      <c r="E148" s="82"/>
      <c r="F148" s="11"/>
      <c r="G148" s="82"/>
      <c r="H148" s="11"/>
      <c r="I148" s="82"/>
      <c r="J148" s="17"/>
      <c r="K148" s="23"/>
      <c r="L148" s="11"/>
      <c r="M148" s="11"/>
      <c r="N148" s="82"/>
      <c r="O148" s="92"/>
      <c r="P148" s="23"/>
    </row>
    <row r="149" spans="1:16" ht="23.25">
      <c r="A149" s="57">
        <v>7.7</v>
      </c>
      <c r="B149" s="12" t="s">
        <v>192</v>
      </c>
      <c r="C149" s="37">
        <v>1.54</v>
      </c>
      <c r="D149" s="13" t="s">
        <v>215</v>
      </c>
      <c r="E149" s="80" t="e">
        <f>D149/D150*100</f>
        <v>#VALUE!</v>
      </c>
      <c r="F149" s="13" t="s">
        <v>215</v>
      </c>
      <c r="G149" s="80" t="e">
        <f>F149/F150*100</f>
        <v>#VALUE!</v>
      </c>
      <c r="H149" s="13" t="s">
        <v>215</v>
      </c>
      <c r="I149" s="80" t="e">
        <f>H149/H150*100</f>
        <v>#VALUE!</v>
      </c>
      <c r="J149" s="24"/>
      <c r="K149" s="21"/>
      <c r="L149" s="13"/>
      <c r="M149" s="13"/>
      <c r="N149" s="98">
        <f>SUM(K149:M149)</f>
        <v>0</v>
      </c>
      <c r="O149" s="94">
        <f>N149*C149</f>
        <v>0</v>
      </c>
      <c r="P149" s="21"/>
    </row>
    <row r="150" spans="1:16" ht="23.25">
      <c r="A150" s="65"/>
      <c r="B150" s="9" t="s">
        <v>137</v>
      </c>
      <c r="C150" s="102"/>
      <c r="D150" s="11" t="s">
        <v>216</v>
      </c>
      <c r="E150" s="82"/>
      <c r="F150" s="11" t="s">
        <v>216</v>
      </c>
      <c r="G150" s="82"/>
      <c r="H150" s="11" t="s">
        <v>216</v>
      </c>
      <c r="I150" s="82"/>
      <c r="J150" s="17"/>
      <c r="K150" s="23"/>
      <c r="L150" s="11"/>
      <c r="M150" s="11"/>
      <c r="N150" s="82"/>
      <c r="O150" s="92"/>
      <c r="P150" s="23"/>
    </row>
    <row r="151" spans="1:16" ht="23.25">
      <c r="A151" s="58">
        <v>7.8</v>
      </c>
      <c r="B151" s="6" t="s">
        <v>188</v>
      </c>
      <c r="C151" s="48">
        <v>1.54</v>
      </c>
      <c r="D151" s="6"/>
      <c r="E151" s="86"/>
      <c r="F151" s="6"/>
      <c r="G151" s="86"/>
      <c r="H151" s="6"/>
      <c r="I151" s="86"/>
      <c r="J151" s="16"/>
      <c r="K151" s="22"/>
      <c r="L151" s="7"/>
      <c r="M151" s="7"/>
      <c r="N151" s="98">
        <f>SUM(K151:M151)</f>
        <v>0</v>
      </c>
      <c r="O151" s="94">
        <f>N151*C151</f>
        <v>0</v>
      </c>
      <c r="P151" s="22"/>
    </row>
    <row r="152" spans="1:16" ht="23.25">
      <c r="A152" s="57">
        <v>7.9</v>
      </c>
      <c r="B152" s="12" t="s">
        <v>138</v>
      </c>
      <c r="C152" s="37">
        <v>1.54</v>
      </c>
      <c r="D152" s="13"/>
      <c r="E152" s="80"/>
      <c r="F152" s="13"/>
      <c r="G152" s="80"/>
      <c r="H152" s="13"/>
      <c r="I152" s="80"/>
      <c r="J152" s="24"/>
      <c r="K152" s="190"/>
      <c r="L152" s="34"/>
      <c r="M152" s="34"/>
      <c r="N152" s="98">
        <f>SUM(K152:M152)</f>
        <v>0</v>
      </c>
      <c r="O152" s="94">
        <f>N152*C152</f>
        <v>0</v>
      </c>
      <c r="P152" s="190"/>
    </row>
    <row r="153" spans="1:16" ht="23.25">
      <c r="A153" s="65"/>
      <c r="B153" s="9" t="s">
        <v>189</v>
      </c>
      <c r="C153" s="102"/>
      <c r="D153" s="11"/>
      <c r="E153" s="82"/>
      <c r="F153" s="11"/>
      <c r="G153" s="82"/>
      <c r="H153" s="11"/>
      <c r="I153" s="82"/>
      <c r="J153" s="23"/>
      <c r="K153" s="191"/>
      <c r="L153" s="38"/>
      <c r="M153" s="38"/>
      <c r="N153" s="95"/>
      <c r="O153" s="175"/>
      <c r="P153" s="191"/>
    </row>
    <row r="154" spans="1:16" ht="23.25">
      <c r="A154" s="70">
        <v>7.1</v>
      </c>
      <c r="B154" s="12" t="s">
        <v>190</v>
      </c>
      <c r="C154" s="37">
        <v>1.54</v>
      </c>
      <c r="D154" s="13" t="s">
        <v>215</v>
      </c>
      <c r="E154" s="80" t="e">
        <f>D154/D155*100</f>
        <v>#VALUE!</v>
      </c>
      <c r="F154" s="13" t="s">
        <v>215</v>
      </c>
      <c r="G154" s="80" t="e">
        <f>F154/F155*100</f>
        <v>#VALUE!</v>
      </c>
      <c r="H154" s="13" t="s">
        <v>215</v>
      </c>
      <c r="I154" s="80" t="e">
        <f>H154/H155*100</f>
        <v>#VALUE!</v>
      </c>
      <c r="J154" s="24"/>
      <c r="K154" s="190"/>
      <c r="L154" s="34"/>
      <c r="M154" s="34"/>
      <c r="N154" s="98">
        <f>SUM(K154:M154)</f>
        <v>0</v>
      </c>
      <c r="O154" s="94">
        <f>N154*C154</f>
        <v>0</v>
      </c>
      <c r="P154" s="190"/>
    </row>
    <row r="155" spans="1:16" ht="23.25">
      <c r="A155" s="65"/>
      <c r="B155" s="9" t="s">
        <v>191</v>
      </c>
      <c r="C155" s="102"/>
      <c r="D155" s="11" t="s">
        <v>216</v>
      </c>
      <c r="E155" s="82"/>
      <c r="F155" s="11" t="s">
        <v>216</v>
      </c>
      <c r="G155" s="82"/>
      <c r="H155" s="11" t="s">
        <v>216</v>
      </c>
      <c r="I155" s="82"/>
      <c r="J155" s="17"/>
      <c r="K155" s="23"/>
      <c r="L155" s="11"/>
      <c r="M155" s="11"/>
      <c r="N155" s="82"/>
      <c r="O155" s="92"/>
      <c r="P155" s="23"/>
    </row>
    <row r="156" spans="1:16" ht="23.25">
      <c r="A156" s="72" t="s">
        <v>139</v>
      </c>
      <c r="B156" s="12" t="s">
        <v>140</v>
      </c>
      <c r="C156" s="37">
        <v>1.54</v>
      </c>
      <c r="D156" s="13" t="s">
        <v>215</v>
      </c>
      <c r="E156" s="80" t="e">
        <f>D156/D157</f>
        <v>#VALUE!</v>
      </c>
      <c r="F156" s="13" t="s">
        <v>215</v>
      </c>
      <c r="G156" s="80" t="e">
        <f>F156/F157</f>
        <v>#VALUE!</v>
      </c>
      <c r="H156" s="13" t="s">
        <v>215</v>
      </c>
      <c r="I156" s="80" t="e">
        <f>H156/H157</f>
        <v>#VALUE!</v>
      </c>
      <c r="J156" s="24"/>
      <c r="K156" s="21"/>
      <c r="L156" s="13"/>
      <c r="M156" s="13"/>
      <c r="N156" s="98">
        <f>SUM(K156:M156)</f>
        <v>0</v>
      </c>
      <c r="O156" s="94">
        <f>N156*C156</f>
        <v>0</v>
      </c>
      <c r="P156" s="21"/>
    </row>
    <row r="157" spans="1:16" ht="23.25">
      <c r="A157" s="65"/>
      <c r="B157" s="9" t="s">
        <v>141</v>
      </c>
      <c r="C157" s="102"/>
      <c r="D157" s="11" t="s">
        <v>216</v>
      </c>
      <c r="E157" s="82"/>
      <c r="F157" s="11" t="s">
        <v>216</v>
      </c>
      <c r="G157" s="82"/>
      <c r="H157" s="11" t="s">
        <v>216</v>
      </c>
      <c r="I157" s="82"/>
      <c r="J157" s="17"/>
      <c r="K157" s="23"/>
      <c r="L157" s="11"/>
      <c r="M157" s="11"/>
      <c r="N157" s="82"/>
      <c r="O157" s="92"/>
      <c r="P157" s="23"/>
    </row>
    <row r="158" spans="1:16" ht="23.25">
      <c r="A158" s="57">
        <v>7.12</v>
      </c>
      <c r="B158" s="12" t="s">
        <v>142</v>
      </c>
      <c r="C158" s="37">
        <v>1.53</v>
      </c>
      <c r="D158" s="13" t="s">
        <v>215</v>
      </c>
      <c r="E158" s="80" t="e">
        <f>D158/D159*100</f>
        <v>#VALUE!</v>
      </c>
      <c r="F158" s="13" t="s">
        <v>215</v>
      </c>
      <c r="G158" s="80" t="e">
        <f>F158/F159*100</f>
        <v>#VALUE!</v>
      </c>
      <c r="H158" s="13" t="s">
        <v>215</v>
      </c>
      <c r="I158" s="80" t="e">
        <f>H158/H159*100</f>
        <v>#VALUE!</v>
      </c>
      <c r="J158" s="24"/>
      <c r="K158" s="21"/>
      <c r="L158" s="13"/>
      <c r="M158" s="13"/>
      <c r="N158" s="98">
        <f>SUM(K158:M158)</f>
        <v>0</v>
      </c>
      <c r="O158" s="94">
        <f>N158*C158</f>
        <v>0</v>
      </c>
      <c r="P158" s="21"/>
    </row>
    <row r="159" spans="1:16" ht="23.25">
      <c r="A159" s="65"/>
      <c r="B159" s="9" t="s">
        <v>143</v>
      </c>
      <c r="C159" s="102"/>
      <c r="D159" s="11" t="s">
        <v>216</v>
      </c>
      <c r="E159" s="82"/>
      <c r="F159" s="11" t="s">
        <v>216</v>
      </c>
      <c r="G159" s="82"/>
      <c r="H159" s="11" t="s">
        <v>216</v>
      </c>
      <c r="I159" s="82"/>
      <c r="J159" s="17"/>
      <c r="K159" s="23"/>
      <c r="L159" s="11"/>
      <c r="M159" s="11"/>
      <c r="N159" s="82"/>
      <c r="O159" s="92"/>
      <c r="P159" s="23"/>
    </row>
    <row r="160" spans="1:16" ht="23.25">
      <c r="A160" s="65">
        <v>7.13</v>
      </c>
      <c r="B160" s="9" t="s">
        <v>193</v>
      </c>
      <c r="C160" s="102">
        <v>1.53</v>
      </c>
      <c r="D160" s="9"/>
      <c r="E160" s="85"/>
      <c r="F160" s="9"/>
      <c r="G160" s="85"/>
      <c r="H160" s="9"/>
      <c r="I160" s="85"/>
      <c r="J160" s="17"/>
      <c r="K160" s="23"/>
      <c r="L160" s="11"/>
      <c r="M160" s="11"/>
      <c r="N160" s="98">
        <f>SUM(K160:M160)</f>
        <v>0</v>
      </c>
      <c r="O160" s="94">
        <f>N160*C160</f>
        <v>0</v>
      </c>
      <c r="P160" s="23"/>
    </row>
    <row r="161" spans="1:16" s="131" customFormat="1" ht="23.25">
      <c r="A161" s="66">
        <v>7.14</v>
      </c>
      <c r="B161" s="20" t="s">
        <v>144</v>
      </c>
      <c r="C161" s="103" t="s">
        <v>165</v>
      </c>
      <c r="D161" s="20"/>
      <c r="E161" s="87"/>
      <c r="F161" s="20"/>
      <c r="G161" s="87"/>
      <c r="H161" s="20"/>
      <c r="I161" s="87"/>
      <c r="J161" s="211"/>
      <c r="K161" s="189" t="s">
        <v>165</v>
      </c>
      <c r="L161" s="52" t="s">
        <v>165</v>
      </c>
      <c r="M161" s="52" t="s">
        <v>165</v>
      </c>
      <c r="N161" s="83" t="s">
        <v>165</v>
      </c>
      <c r="O161" s="161" t="s">
        <v>165</v>
      </c>
      <c r="P161" s="189"/>
    </row>
    <row r="162" spans="1:16" s="267" customFormat="1" ht="23.25">
      <c r="A162" s="280" t="s">
        <v>145</v>
      </c>
      <c r="B162" s="281"/>
      <c r="C162" s="258">
        <v>20</v>
      </c>
      <c r="D162" s="281"/>
      <c r="E162" s="281"/>
      <c r="F162" s="281"/>
      <c r="G162" s="281"/>
      <c r="H162" s="281"/>
      <c r="I162" s="281"/>
      <c r="J162" s="282"/>
      <c r="K162" s="283"/>
      <c r="L162" s="284"/>
      <c r="M162" s="284"/>
      <c r="N162" s="284"/>
      <c r="O162" s="283">
        <f>SUM(O163,O165,O166,O168,O170,O172)</f>
        <v>0</v>
      </c>
      <c r="P162" s="283">
        <f>O162/C162</f>
        <v>0</v>
      </c>
    </row>
    <row r="163" spans="1:16" ht="23.25">
      <c r="A163" s="57">
        <v>8.1</v>
      </c>
      <c r="B163" s="12" t="s">
        <v>146</v>
      </c>
      <c r="C163" s="37">
        <v>3.33</v>
      </c>
      <c r="D163" s="13"/>
      <c r="E163" s="80"/>
      <c r="F163" s="13"/>
      <c r="G163" s="80"/>
      <c r="H163" s="13"/>
      <c r="I163" s="80"/>
      <c r="J163" s="21"/>
      <c r="K163" s="226"/>
      <c r="L163" s="28"/>
      <c r="M163" s="30"/>
      <c r="N163" s="98">
        <f>SUM(K163:M163)</f>
        <v>0</v>
      </c>
      <c r="O163" s="94">
        <f>N163*C163</f>
        <v>0</v>
      </c>
      <c r="P163" s="186" t="str">
        <f>IF(P162&gt;=4.51,"ดีมาก",IF(P162&gt;=3.51,"ดี",IF(P162&gt;=2.51,"พอใช้",IF(P162&gt;=1.51,"ควรปรับปรุง","ต้องปรับปรุง"))))</f>
        <v>ต้องปรับปรุง</v>
      </c>
    </row>
    <row r="164" spans="1:16" ht="23.25">
      <c r="A164" s="65"/>
      <c r="B164" s="9" t="s">
        <v>194</v>
      </c>
      <c r="C164" s="102"/>
      <c r="D164" s="11"/>
      <c r="E164" s="82"/>
      <c r="F164" s="11"/>
      <c r="G164" s="82"/>
      <c r="H164" s="11"/>
      <c r="I164" s="82"/>
      <c r="J164" s="17"/>
      <c r="K164" s="23"/>
      <c r="L164" s="11"/>
      <c r="M164" s="11"/>
      <c r="N164" s="82"/>
      <c r="O164" s="92"/>
      <c r="P164" s="23"/>
    </row>
    <row r="165" spans="1:16" ht="23.25">
      <c r="A165" s="66">
        <v>8.2</v>
      </c>
      <c r="B165" s="20" t="s">
        <v>195</v>
      </c>
      <c r="C165" s="103">
        <v>3.34</v>
      </c>
      <c r="D165" s="52"/>
      <c r="E165" s="83"/>
      <c r="F165" s="52"/>
      <c r="G165" s="83"/>
      <c r="H165" s="52"/>
      <c r="I165" s="83"/>
      <c r="J165" s="189"/>
      <c r="K165" s="196"/>
      <c r="L165" s="150"/>
      <c r="M165" s="150"/>
      <c r="N165" s="98">
        <f>SUM(K165:M165)</f>
        <v>0</v>
      </c>
      <c r="O165" s="94">
        <f>N165*C165</f>
        <v>0</v>
      </c>
      <c r="P165" s="196"/>
    </row>
    <row r="166" spans="1:16" ht="23.25">
      <c r="A166" s="57">
        <v>8.3</v>
      </c>
      <c r="B166" s="12" t="s">
        <v>147</v>
      </c>
      <c r="C166" s="37">
        <v>3.34</v>
      </c>
      <c r="D166" s="13" t="s">
        <v>215</v>
      </c>
      <c r="E166" s="80" t="e">
        <f>D166/D167</f>
        <v>#VALUE!</v>
      </c>
      <c r="F166" s="13" t="s">
        <v>215</v>
      </c>
      <c r="G166" s="80" t="e">
        <f>F166/F167</f>
        <v>#VALUE!</v>
      </c>
      <c r="H166" s="13" t="s">
        <v>215</v>
      </c>
      <c r="I166" s="80" t="e">
        <f>H166/H167</f>
        <v>#VALUE!</v>
      </c>
      <c r="J166" s="213"/>
      <c r="K166" s="190"/>
      <c r="L166" s="34"/>
      <c r="M166" s="34"/>
      <c r="N166" s="98">
        <f>SUM(K166:M166)</f>
        <v>0</v>
      </c>
      <c r="O166" s="94">
        <f>N166*C166</f>
        <v>0</v>
      </c>
      <c r="P166" s="190"/>
    </row>
    <row r="167" spans="1:16" s="9" customFormat="1" ht="23.25">
      <c r="A167" s="65"/>
      <c r="C167" s="102"/>
      <c r="D167" s="11" t="s">
        <v>216</v>
      </c>
      <c r="E167" s="82"/>
      <c r="F167" s="11" t="s">
        <v>216</v>
      </c>
      <c r="G167" s="82"/>
      <c r="H167" s="11" t="s">
        <v>216</v>
      </c>
      <c r="I167" s="82"/>
      <c r="J167" s="210"/>
      <c r="K167" s="191"/>
      <c r="L167" s="38"/>
      <c r="M167" s="38"/>
      <c r="N167" s="95"/>
      <c r="O167" s="175"/>
      <c r="P167" s="191"/>
    </row>
    <row r="168" spans="1:16" ht="23.25">
      <c r="A168" s="58">
        <v>8.4</v>
      </c>
      <c r="B168" s="6" t="s">
        <v>148</v>
      </c>
      <c r="C168" s="48">
        <v>3.33</v>
      </c>
      <c r="D168" s="13" t="s">
        <v>215</v>
      </c>
      <c r="E168" s="80" t="e">
        <f>D168/D169</f>
        <v>#VALUE!</v>
      </c>
      <c r="F168" s="13" t="s">
        <v>215</v>
      </c>
      <c r="G168" s="80" t="e">
        <f>F168/F169</f>
        <v>#VALUE!</v>
      </c>
      <c r="H168" s="13" t="s">
        <v>215</v>
      </c>
      <c r="I168" s="80" t="e">
        <f>H168/H169</f>
        <v>#VALUE!</v>
      </c>
      <c r="J168" s="16"/>
      <c r="K168" s="22"/>
      <c r="L168" s="7"/>
      <c r="M168" s="7"/>
      <c r="N168" s="98">
        <f>SUM(K168:M168)</f>
        <v>0</v>
      </c>
      <c r="O168" s="94">
        <f>N168*C168</f>
        <v>0</v>
      </c>
      <c r="P168" s="22"/>
    </row>
    <row r="169" spans="1:16" s="9" customFormat="1" ht="23.25">
      <c r="A169" s="65"/>
      <c r="C169" s="102"/>
      <c r="D169" s="11" t="s">
        <v>216</v>
      </c>
      <c r="E169" s="82"/>
      <c r="F169" s="11" t="s">
        <v>216</v>
      </c>
      <c r="G169" s="82"/>
      <c r="H169" s="11" t="s">
        <v>216</v>
      </c>
      <c r="I169" s="82"/>
      <c r="J169" s="17"/>
      <c r="K169" s="23"/>
      <c r="L169" s="11"/>
      <c r="M169" s="11"/>
      <c r="N169" s="82"/>
      <c r="O169" s="92"/>
      <c r="P169" s="23"/>
    </row>
    <row r="170" spans="1:16" ht="23.25">
      <c r="A170" s="58">
        <v>8.5</v>
      </c>
      <c r="B170" s="6" t="s">
        <v>0</v>
      </c>
      <c r="C170" s="48">
        <v>3.33</v>
      </c>
      <c r="D170" s="13" t="s">
        <v>215</v>
      </c>
      <c r="E170" s="80" t="e">
        <f>D170/D171*100</f>
        <v>#VALUE!</v>
      </c>
      <c r="F170" s="13" t="s">
        <v>215</v>
      </c>
      <c r="G170" s="80" t="e">
        <f>F170/F171*100</f>
        <v>#VALUE!</v>
      </c>
      <c r="H170" s="13" t="s">
        <v>215</v>
      </c>
      <c r="I170" s="80" t="e">
        <f>H170/H171*100</f>
        <v>#VALUE!</v>
      </c>
      <c r="L170" s="47"/>
      <c r="M170" s="47"/>
      <c r="N170" s="98">
        <f>SUM(K170:M170)</f>
        <v>0</v>
      </c>
      <c r="O170" s="94">
        <f>N170*C170</f>
        <v>0</v>
      </c>
      <c r="P170" s="188"/>
    </row>
    <row r="171" spans="1:16" s="6" customFormat="1" ht="23.25">
      <c r="A171" s="58"/>
      <c r="C171" s="48"/>
      <c r="D171" s="7" t="s">
        <v>216</v>
      </c>
      <c r="E171" s="81"/>
      <c r="F171" s="7" t="s">
        <v>216</v>
      </c>
      <c r="G171" s="81"/>
      <c r="H171" s="7" t="s">
        <v>216</v>
      </c>
      <c r="I171" s="81"/>
      <c r="J171" s="16"/>
      <c r="K171" s="188"/>
      <c r="L171" s="47"/>
      <c r="M171" s="47"/>
      <c r="N171" s="144"/>
      <c r="O171" s="99"/>
      <c r="P171" s="188"/>
    </row>
    <row r="172" spans="1:16" s="9" customFormat="1" ht="23.25">
      <c r="A172" s="65">
        <v>8.6</v>
      </c>
      <c r="B172" s="9" t="s">
        <v>1</v>
      </c>
      <c r="C172" s="102">
        <v>3.33</v>
      </c>
      <c r="D172" s="11" t="s">
        <v>215</v>
      </c>
      <c r="E172" s="82" t="e">
        <f>D172/D173</f>
        <v>#VALUE!</v>
      </c>
      <c r="F172" s="11" t="s">
        <v>215</v>
      </c>
      <c r="G172" s="82" t="e">
        <f>F172/F173</f>
        <v>#VALUE!</v>
      </c>
      <c r="H172" s="11" t="s">
        <v>215</v>
      </c>
      <c r="I172" s="82" t="e">
        <f>H172/H173</f>
        <v>#VALUE!</v>
      </c>
      <c r="J172" s="17"/>
      <c r="K172" s="191"/>
      <c r="L172" s="38"/>
      <c r="M172" s="38"/>
      <c r="N172" s="95">
        <f>SUM(L172:M172)</f>
        <v>0</v>
      </c>
      <c r="O172" s="95">
        <f>N172*C172</f>
        <v>0</v>
      </c>
      <c r="P172" s="38"/>
    </row>
    <row r="173" spans="1:16" ht="23.25">
      <c r="A173" s="65"/>
      <c r="B173" s="9" t="s">
        <v>2</v>
      </c>
      <c r="C173" s="102"/>
      <c r="D173" s="11" t="s">
        <v>216</v>
      </c>
      <c r="E173" s="82"/>
      <c r="F173" s="11" t="s">
        <v>216</v>
      </c>
      <c r="G173" s="82"/>
      <c r="H173" s="11" t="s">
        <v>216</v>
      </c>
      <c r="I173" s="82"/>
      <c r="J173" s="17"/>
      <c r="K173" s="191"/>
      <c r="L173" s="38"/>
      <c r="M173" s="38"/>
      <c r="N173" s="95"/>
      <c r="O173" s="175"/>
      <c r="P173" s="191"/>
    </row>
    <row r="174" spans="1:16" s="290" customFormat="1" ht="23.25">
      <c r="A174" s="280" t="s">
        <v>163</v>
      </c>
      <c r="B174" s="280"/>
      <c r="C174" s="285">
        <v>20</v>
      </c>
      <c r="D174" s="286"/>
      <c r="E174" s="286"/>
      <c r="F174" s="286"/>
      <c r="G174" s="286"/>
      <c r="H174" s="286"/>
      <c r="I174" s="286"/>
      <c r="J174" s="287"/>
      <c r="K174" s="288"/>
      <c r="L174" s="289"/>
      <c r="M174" s="289"/>
      <c r="N174" s="289"/>
      <c r="O174" s="288">
        <f>SUM(O177,O178,O179,O175)</f>
        <v>0</v>
      </c>
      <c r="P174" s="288">
        <f>O174/C174</f>
        <v>0</v>
      </c>
    </row>
    <row r="175" spans="1:16" ht="23.25">
      <c r="A175" s="57">
        <v>9.1</v>
      </c>
      <c r="B175" s="12" t="s">
        <v>3</v>
      </c>
      <c r="C175" s="116">
        <v>5</v>
      </c>
      <c r="D175" s="13"/>
      <c r="E175" s="80"/>
      <c r="F175" s="13"/>
      <c r="G175" s="80"/>
      <c r="H175" s="13"/>
      <c r="I175" s="80"/>
      <c r="J175" s="214"/>
      <c r="K175" s="195"/>
      <c r="L175" s="30"/>
      <c r="M175" s="30"/>
      <c r="N175" s="98">
        <f>SUM(K175:M175)</f>
        <v>0</v>
      </c>
      <c r="O175" s="94">
        <f>N175*C175</f>
        <v>0</v>
      </c>
      <c r="P175" s="186" t="str">
        <f>IF(P174&gt;=4.51,"ดีมาก",IF(P174&gt;=3.51,"ดี",IF(P174&gt;=2.51,"พอใช้",IF(P174&gt;=1.51,"ควรปรับปรุง","ต้องปรับปรุง"))))</f>
        <v>ต้องปรับปรุง</v>
      </c>
    </row>
    <row r="176" spans="1:16" ht="23.25">
      <c r="A176" s="65"/>
      <c r="B176" s="9" t="s">
        <v>196</v>
      </c>
      <c r="C176" s="117"/>
      <c r="D176" s="11"/>
      <c r="E176" s="82"/>
      <c r="F176" s="11"/>
      <c r="G176" s="82"/>
      <c r="H176" s="11"/>
      <c r="I176" s="82"/>
      <c r="J176" s="221"/>
      <c r="K176" s="193"/>
      <c r="L176" s="31"/>
      <c r="M176" s="31"/>
      <c r="N176" s="93"/>
      <c r="O176" s="176"/>
      <c r="P176" s="193"/>
    </row>
    <row r="177" spans="1:16" ht="23.25">
      <c r="A177" s="65">
        <v>9.2</v>
      </c>
      <c r="B177" s="9" t="s">
        <v>197</v>
      </c>
      <c r="C177" s="102">
        <v>5</v>
      </c>
      <c r="D177" s="9"/>
      <c r="E177" s="85"/>
      <c r="F177" s="9"/>
      <c r="G177" s="85"/>
      <c r="H177" s="9"/>
      <c r="I177" s="85"/>
      <c r="J177" s="17"/>
      <c r="K177" s="23"/>
      <c r="L177" s="11"/>
      <c r="M177" s="11"/>
      <c r="N177" s="98">
        <f>SUM(K177:M177)</f>
        <v>0</v>
      </c>
      <c r="O177" s="94">
        <f>N177*C177</f>
        <v>0</v>
      </c>
      <c r="P177" s="23"/>
    </row>
    <row r="178" spans="1:16" ht="23.25">
      <c r="A178" s="66">
        <v>9.3</v>
      </c>
      <c r="B178" s="20" t="s">
        <v>198</v>
      </c>
      <c r="C178" s="103">
        <v>5</v>
      </c>
      <c r="D178" s="20"/>
      <c r="E178" s="87"/>
      <c r="F178" s="20"/>
      <c r="G178" s="87"/>
      <c r="H178" s="20"/>
      <c r="I178" s="87"/>
      <c r="J178" s="211"/>
      <c r="K178" s="189"/>
      <c r="L178" s="52"/>
      <c r="M178" s="52"/>
      <c r="N178" s="98">
        <f>SUM(K178:M178)</f>
        <v>0</v>
      </c>
      <c r="O178" s="94">
        <f>N178*C178</f>
        <v>0</v>
      </c>
      <c r="P178" s="189"/>
    </row>
    <row r="179" spans="1:16" ht="23.25">
      <c r="A179" s="66">
        <v>9.4</v>
      </c>
      <c r="B179" s="20" t="s">
        <v>199</v>
      </c>
      <c r="C179" s="103">
        <v>5</v>
      </c>
      <c r="D179" s="20"/>
      <c r="E179" s="87"/>
      <c r="F179" s="20"/>
      <c r="G179" s="87"/>
      <c r="H179" s="20"/>
      <c r="I179" s="87"/>
      <c r="J179" s="211"/>
      <c r="K179" s="189"/>
      <c r="L179" s="52"/>
      <c r="M179" s="52"/>
      <c r="N179" s="98">
        <f>SUM(K179:M179)</f>
        <v>0</v>
      </c>
      <c r="O179" s="94">
        <f>N179*C179</f>
        <v>0</v>
      </c>
      <c r="P179" s="189"/>
    </row>
    <row r="180" spans="1:16" ht="23.25">
      <c r="A180" s="66">
        <v>9.5</v>
      </c>
      <c r="B180" s="20" t="s">
        <v>4</v>
      </c>
      <c r="C180" s="103" t="s">
        <v>165</v>
      </c>
      <c r="D180" s="20"/>
      <c r="E180" s="87"/>
      <c r="F180" s="20"/>
      <c r="G180" s="87"/>
      <c r="H180" s="20"/>
      <c r="I180" s="87"/>
      <c r="J180" s="211"/>
      <c r="K180" s="189" t="s">
        <v>165</v>
      </c>
      <c r="L180" s="52" t="s">
        <v>165</v>
      </c>
      <c r="M180" s="52" t="s">
        <v>165</v>
      </c>
      <c r="N180" s="83" t="s">
        <v>165</v>
      </c>
      <c r="O180" s="161" t="s">
        <v>165</v>
      </c>
      <c r="P180" s="189"/>
    </row>
    <row r="181" spans="1:16" s="305" customFormat="1" ht="23.25">
      <c r="A181" s="306" t="s">
        <v>218</v>
      </c>
      <c r="B181" s="307"/>
      <c r="C181" s="300">
        <v>230</v>
      </c>
      <c r="D181" s="301"/>
      <c r="E181" s="301"/>
      <c r="F181" s="301"/>
      <c r="G181" s="301"/>
      <c r="H181" s="301"/>
      <c r="I181" s="301"/>
      <c r="J181" s="302"/>
      <c r="K181" s="303"/>
      <c r="L181" s="304"/>
      <c r="M181" s="304"/>
      <c r="N181" s="304"/>
      <c r="O181" s="303">
        <f>SUM(O6,O14,O68,O76,O103,O128,O139,O162,O174)</f>
        <v>0</v>
      </c>
      <c r="P181" s="303">
        <f>O181/C181</f>
        <v>0</v>
      </c>
    </row>
    <row r="182" spans="1:16" s="128" customFormat="1" ht="23.25">
      <c r="A182" s="174"/>
      <c r="B182" s="174"/>
      <c r="C182" s="35"/>
      <c r="E182" s="129"/>
      <c r="G182" s="129"/>
      <c r="I182" s="129"/>
      <c r="J182" s="209"/>
      <c r="K182" s="205"/>
      <c r="L182" s="124"/>
      <c r="M182" s="124"/>
      <c r="N182" s="162"/>
      <c r="O182" s="183"/>
      <c r="P182" s="186" t="str">
        <f>IF(P181&gt;=4.51,"ดีมาก",IF(P181&gt;=3.51,"ดี",IF(P181&gt;=2.51,"พอใช้",IF(P181&gt;=1.51,"ควรปรับปรุง","ต้องปรับปรุง"))))</f>
        <v>ต้องปรับปรุง</v>
      </c>
    </row>
    <row r="183" spans="1:16" s="290" customFormat="1" ht="23.25">
      <c r="A183" s="291" t="s">
        <v>5</v>
      </c>
      <c r="B183" s="280"/>
      <c r="C183" s="258">
        <v>10</v>
      </c>
      <c r="D183" s="280"/>
      <c r="E183" s="280"/>
      <c r="F183" s="280"/>
      <c r="G183" s="280"/>
      <c r="H183" s="280"/>
      <c r="I183" s="280"/>
      <c r="J183" s="292"/>
      <c r="K183" s="260"/>
      <c r="L183" s="257"/>
      <c r="M183" s="257"/>
      <c r="N183" s="257"/>
      <c r="O183" s="260">
        <f>SUM(O184,O186)</f>
        <v>0</v>
      </c>
      <c r="P183" s="260">
        <f>O183/C183</f>
        <v>0</v>
      </c>
    </row>
    <row r="184" spans="1:16" ht="23.25">
      <c r="A184" s="73" t="s">
        <v>6</v>
      </c>
      <c r="B184" s="59" t="s">
        <v>7</v>
      </c>
      <c r="C184" s="37">
        <v>5</v>
      </c>
      <c r="D184" s="13" t="s">
        <v>215</v>
      </c>
      <c r="E184" s="80" t="e">
        <f>D184/D185*100</f>
        <v>#VALUE!</v>
      </c>
      <c r="F184" s="13" t="s">
        <v>215</v>
      </c>
      <c r="G184" s="80" t="e">
        <f>F184/F185*100</f>
        <v>#VALUE!</v>
      </c>
      <c r="H184" s="13" t="s">
        <v>215</v>
      </c>
      <c r="I184" s="80" t="e">
        <f>H184/H185*100</f>
        <v>#VALUE!</v>
      </c>
      <c r="J184" s="105"/>
      <c r="K184" s="190"/>
      <c r="L184" s="34"/>
      <c r="M184" s="34"/>
      <c r="N184" s="98">
        <f>SUM(K184:M184)</f>
        <v>0</v>
      </c>
      <c r="O184" s="94">
        <f>N184*C184</f>
        <v>0</v>
      </c>
      <c r="P184" s="186" t="str">
        <f>IF(P183&gt;=4.51,"ดีมาก",IF(P183&gt;=3.51,"ดี",IF(P183&gt;=2.51,"พอใช้",IF(P183&gt;=1.51,"ควรปรับปรุง","ต้องปรับปรุง"))))</f>
        <v>ต้องปรับปรุง</v>
      </c>
    </row>
    <row r="185" spans="1:16" ht="23.25">
      <c r="A185" s="74"/>
      <c r="B185" s="60" t="s">
        <v>217</v>
      </c>
      <c r="C185" s="102"/>
      <c r="D185" s="11" t="s">
        <v>216</v>
      </c>
      <c r="E185" s="82"/>
      <c r="F185" s="11" t="s">
        <v>216</v>
      </c>
      <c r="G185" s="82"/>
      <c r="H185" s="11" t="s">
        <v>216</v>
      </c>
      <c r="I185" s="82"/>
      <c r="J185" s="17"/>
      <c r="K185" s="191"/>
      <c r="L185" s="38"/>
      <c r="M185" s="38"/>
      <c r="N185" s="95"/>
      <c r="O185" s="175"/>
      <c r="P185" s="191"/>
    </row>
    <row r="186" spans="1:16" ht="23.25">
      <c r="A186" s="73" t="s">
        <v>8</v>
      </c>
      <c r="B186" s="59" t="s">
        <v>9</v>
      </c>
      <c r="C186" s="37">
        <v>5</v>
      </c>
      <c r="D186" s="13"/>
      <c r="E186" s="80"/>
      <c r="F186" s="13"/>
      <c r="G186" s="80"/>
      <c r="H186" s="13"/>
      <c r="I186" s="80"/>
      <c r="J186" s="24"/>
      <c r="K186" s="21"/>
      <c r="L186" s="13"/>
      <c r="M186" s="13"/>
      <c r="N186" s="98">
        <f>SUM(K186:M186)</f>
        <v>0</v>
      </c>
      <c r="O186" s="94">
        <f>N186*C186</f>
        <v>0</v>
      </c>
      <c r="P186" s="21"/>
    </row>
    <row r="187" spans="1:16" ht="23.25">
      <c r="A187" s="73" t="s">
        <v>220</v>
      </c>
      <c r="B187" s="60" t="s">
        <v>10</v>
      </c>
      <c r="C187" s="102"/>
      <c r="D187" s="11"/>
      <c r="E187" s="82"/>
      <c r="F187" s="11"/>
      <c r="G187" s="82"/>
      <c r="H187" s="11"/>
      <c r="I187" s="82"/>
      <c r="J187" s="17"/>
      <c r="K187" s="23"/>
      <c r="L187" s="11"/>
      <c r="M187" s="11"/>
      <c r="N187" s="82"/>
      <c r="O187" s="92"/>
      <c r="P187" s="23"/>
    </row>
    <row r="188" spans="1:16" s="290" customFormat="1" ht="23.25">
      <c r="A188" s="293" t="s">
        <v>11</v>
      </c>
      <c r="B188" s="294"/>
      <c r="C188" s="276">
        <v>10</v>
      </c>
      <c r="D188" s="294"/>
      <c r="E188" s="294"/>
      <c r="F188" s="294"/>
      <c r="G188" s="294"/>
      <c r="H188" s="294"/>
      <c r="I188" s="294"/>
      <c r="J188" s="295"/>
      <c r="K188" s="296"/>
      <c r="L188" s="297"/>
      <c r="M188" s="297"/>
      <c r="N188" s="297"/>
      <c r="O188" s="296">
        <f>SUM(O201)</f>
        <v>0</v>
      </c>
      <c r="P188" s="296">
        <f>O188/C188</f>
        <v>0</v>
      </c>
    </row>
    <row r="189" spans="1:16" ht="23.25">
      <c r="A189" s="76" t="s">
        <v>12</v>
      </c>
      <c r="B189" s="62" t="s">
        <v>13</v>
      </c>
      <c r="C189" s="37" t="s">
        <v>165</v>
      </c>
      <c r="D189" s="13" t="s">
        <v>215</v>
      </c>
      <c r="E189" s="80" t="e">
        <f>D189/D190*100</f>
        <v>#VALUE!</v>
      </c>
      <c r="F189" s="13" t="s">
        <v>215</v>
      </c>
      <c r="G189" s="80" t="e">
        <f>F189/F190*100</f>
        <v>#VALUE!</v>
      </c>
      <c r="H189" s="13" t="s">
        <v>215</v>
      </c>
      <c r="I189" s="80" t="e">
        <f>H189/H190*100</f>
        <v>#VALUE!</v>
      </c>
      <c r="J189" s="24"/>
      <c r="K189" s="21" t="s">
        <v>165</v>
      </c>
      <c r="L189" s="13" t="s">
        <v>165</v>
      </c>
      <c r="M189" s="13" t="s">
        <v>165</v>
      </c>
      <c r="N189" s="80" t="s">
        <v>165</v>
      </c>
      <c r="O189" s="155" t="s">
        <v>165</v>
      </c>
      <c r="P189" s="186" t="str">
        <f>IF(P188&gt;=4.51,"ดีมาก",IF(P188&gt;=3.51,"ดี",IF(P188&gt;=2.51,"พอใช้",IF(P188&gt;=1.51,"ควรปรับปรุง","ต้องปรับปรุง"))))</f>
        <v>ต้องปรับปรุง</v>
      </c>
    </row>
    <row r="190" spans="1:16" s="9" customFormat="1" ht="23.25">
      <c r="A190" s="77"/>
      <c r="B190" s="63"/>
      <c r="C190" s="102"/>
      <c r="D190" s="11" t="s">
        <v>216</v>
      </c>
      <c r="E190" s="82"/>
      <c r="F190" s="11" t="s">
        <v>216</v>
      </c>
      <c r="G190" s="82"/>
      <c r="H190" s="11" t="s">
        <v>216</v>
      </c>
      <c r="I190" s="82"/>
      <c r="J190" s="17"/>
      <c r="K190" s="23"/>
      <c r="L190" s="11"/>
      <c r="M190" s="11"/>
      <c r="N190" s="82"/>
      <c r="O190" s="92"/>
      <c r="P190" s="23"/>
    </row>
    <row r="191" spans="1:16" s="131" customFormat="1" ht="23.25">
      <c r="A191" s="132" t="s">
        <v>14</v>
      </c>
      <c r="B191" s="63" t="s">
        <v>15</v>
      </c>
      <c r="C191" s="102" t="s">
        <v>165</v>
      </c>
      <c r="D191" s="9"/>
      <c r="E191" s="85"/>
      <c r="F191" s="9"/>
      <c r="G191" s="85"/>
      <c r="H191" s="9"/>
      <c r="I191" s="85"/>
      <c r="J191" s="17"/>
      <c r="K191" s="189" t="s">
        <v>165</v>
      </c>
      <c r="L191" s="52" t="s">
        <v>165</v>
      </c>
      <c r="M191" s="52" t="s">
        <v>165</v>
      </c>
      <c r="N191" s="83" t="s">
        <v>165</v>
      </c>
      <c r="O191" s="92" t="s">
        <v>165</v>
      </c>
      <c r="P191" s="23"/>
    </row>
    <row r="192" spans="1:16" ht="23.25">
      <c r="A192" s="132" t="s">
        <v>149</v>
      </c>
      <c r="B192" s="63" t="s">
        <v>150</v>
      </c>
      <c r="C192" s="102" t="s">
        <v>165</v>
      </c>
      <c r="D192" s="9"/>
      <c r="E192" s="85"/>
      <c r="F192" s="9"/>
      <c r="G192" s="85"/>
      <c r="H192" s="9"/>
      <c r="I192" s="85"/>
      <c r="J192" s="17"/>
      <c r="K192" s="189" t="s">
        <v>165</v>
      </c>
      <c r="L192" s="52" t="s">
        <v>165</v>
      </c>
      <c r="M192" s="52" t="s">
        <v>165</v>
      </c>
      <c r="N192" s="83" t="s">
        <v>165</v>
      </c>
      <c r="O192" s="92" t="s">
        <v>165</v>
      </c>
      <c r="P192" s="23"/>
    </row>
    <row r="193" spans="1:16" ht="23.25">
      <c r="A193" s="75" t="s">
        <v>16</v>
      </c>
      <c r="B193" s="61" t="s">
        <v>17</v>
      </c>
      <c r="C193" s="110" t="s">
        <v>165</v>
      </c>
      <c r="D193" s="53"/>
      <c r="E193" s="88"/>
      <c r="F193" s="53"/>
      <c r="G193" s="88"/>
      <c r="H193" s="53"/>
      <c r="I193" s="88"/>
      <c r="J193" s="222"/>
      <c r="K193" s="189" t="s">
        <v>165</v>
      </c>
      <c r="L193" s="52" t="s">
        <v>165</v>
      </c>
      <c r="M193" s="52" t="s">
        <v>165</v>
      </c>
      <c r="N193" s="83" t="s">
        <v>165</v>
      </c>
      <c r="O193" s="184" t="s">
        <v>165</v>
      </c>
      <c r="P193" s="206"/>
    </row>
    <row r="194" spans="1:16" ht="23.25">
      <c r="A194" s="76" t="s">
        <v>18</v>
      </c>
      <c r="B194" s="62" t="s">
        <v>19</v>
      </c>
      <c r="C194" s="111" t="s">
        <v>165</v>
      </c>
      <c r="D194" s="54"/>
      <c r="E194" s="89"/>
      <c r="F194" s="54"/>
      <c r="G194" s="89"/>
      <c r="H194" s="54"/>
      <c r="I194" s="89"/>
      <c r="J194" s="223"/>
      <c r="K194" s="189" t="s">
        <v>165</v>
      </c>
      <c r="L194" s="52" t="s">
        <v>165</v>
      </c>
      <c r="M194" s="52" t="s">
        <v>165</v>
      </c>
      <c r="N194" s="83" t="s">
        <v>165</v>
      </c>
      <c r="O194" s="185" t="s">
        <v>165</v>
      </c>
      <c r="P194" s="207"/>
    </row>
    <row r="195" spans="1:16" ht="23.25">
      <c r="A195" s="76" t="s">
        <v>20</v>
      </c>
      <c r="B195" s="62" t="s">
        <v>200</v>
      </c>
      <c r="C195" s="111" t="s">
        <v>165</v>
      </c>
      <c r="D195" s="13"/>
      <c r="E195" s="80"/>
      <c r="F195" s="13"/>
      <c r="G195" s="80"/>
      <c r="H195" s="13"/>
      <c r="I195" s="80"/>
      <c r="J195" s="223"/>
      <c r="K195" s="207" t="s">
        <v>165</v>
      </c>
      <c r="L195" s="163" t="s">
        <v>165</v>
      </c>
      <c r="M195" s="163" t="s">
        <v>165</v>
      </c>
      <c r="N195" s="164" t="s">
        <v>165</v>
      </c>
      <c r="O195" s="185" t="s">
        <v>165</v>
      </c>
      <c r="P195" s="207"/>
    </row>
    <row r="196" spans="1:16" ht="23.25">
      <c r="A196" s="77"/>
      <c r="B196" s="63" t="s">
        <v>21</v>
      </c>
      <c r="C196" s="112"/>
      <c r="D196" s="11"/>
      <c r="E196" s="82"/>
      <c r="F196" s="11"/>
      <c r="G196" s="82"/>
      <c r="H196" s="11"/>
      <c r="I196" s="82"/>
      <c r="J196" s="224"/>
      <c r="K196" s="208"/>
      <c r="L196" s="165"/>
      <c r="M196" s="165"/>
      <c r="N196" s="166"/>
      <c r="O196" s="167"/>
      <c r="P196" s="208"/>
    </row>
    <row r="197" spans="1:16" ht="23.25">
      <c r="A197" s="77" t="s">
        <v>22</v>
      </c>
      <c r="B197" s="63" t="s">
        <v>23</v>
      </c>
      <c r="C197" s="112" t="s">
        <v>165</v>
      </c>
      <c r="D197" s="51"/>
      <c r="E197" s="90"/>
      <c r="F197" s="51"/>
      <c r="G197" s="90"/>
      <c r="H197" s="51"/>
      <c r="I197" s="90"/>
      <c r="J197" s="224"/>
      <c r="K197" s="189" t="s">
        <v>165</v>
      </c>
      <c r="L197" s="52" t="s">
        <v>165</v>
      </c>
      <c r="M197" s="52" t="s">
        <v>165</v>
      </c>
      <c r="N197" s="83" t="s">
        <v>165</v>
      </c>
      <c r="O197" s="184" t="s">
        <v>165</v>
      </c>
      <c r="P197" s="208"/>
    </row>
    <row r="198" spans="1:16" ht="23.25">
      <c r="A198" s="75" t="s">
        <v>24</v>
      </c>
      <c r="B198" s="61" t="s">
        <v>25</v>
      </c>
      <c r="C198" s="110" t="s">
        <v>165</v>
      </c>
      <c r="D198" s="53"/>
      <c r="E198" s="88"/>
      <c r="F198" s="53"/>
      <c r="G198" s="88"/>
      <c r="H198" s="53"/>
      <c r="I198" s="88"/>
      <c r="J198" s="222"/>
      <c r="K198" s="189" t="s">
        <v>165</v>
      </c>
      <c r="L198" s="52" t="s">
        <v>165</v>
      </c>
      <c r="M198" s="52" t="s">
        <v>165</v>
      </c>
      <c r="N198" s="83" t="s">
        <v>165</v>
      </c>
      <c r="O198" s="167" t="s">
        <v>165</v>
      </c>
      <c r="P198" s="206"/>
    </row>
    <row r="199" spans="1:16" ht="23.25">
      <c r="A199" s="75" t="s">
        <v>26</v>
      </c>
      <c r="B199" s="61" t="s">
        <v>201</v>
      </c>
      <c r="C199" s="110" t="s">
        <v>165</v>
      </c>
      <c r="D199" s="53"/>
      <c r="E199" s="88"/>
      <c r="F199" s="53"/>
      <c r="G199" s="88"/>
      <c r="H199" s="53"/>
      <c r="I199" s="88"/>
      <c r="J199" s="222"/>
      <c r="K199" s="189" t="s">
        <v>165</v>
      </c>
      <c r="L199" s="52" t="s">
        <v>165</v>
      </c>
      <c r="M199" s="52" t="s">
        <v>165</v>
      </c>
      <c r="N199" s="83" t="s">
        <v>165</v>
      </c>
      <c r="O199" s="184" t="s">
        <v>165</v>
      </c>
      <c r="P199" s="206"/>
    </row>
    <row r="200" spans="1:16" ht="23.25">
      <c r="A200" s="75" t="s">
        <v>27</v>
      </c>
      <c r="B200" s="61" t="s">
        <v>28</v>
      </c>
      <c r="C200" s="110" t="s">
        <v>165</v>
      </c>
      <c r="D200" s="53"/>
      <c r="E200" s="88"/>
      <c r="F200" s="53"/>
      <c r="G200" s="88"/>
      <c r="H200" s="53"/>
      <c r="I200" s="88"/>
      <c r="J200" s="222"/>
      <c r="K200" s="189" t="s">
        <v>165</v>
      </c>
      <c r="L200" s="52" t="s">
        <v>165</v>
      </c>
      <c r="M200" s="52" t="s">
        <v>165</v>
      </c>
      <c r="N200" s="83" t="s">
        <v>165</v>
      </c>
      <c r="O200" s="184" t="s">
        <v>165</v>
      </c>
      <c r="P200" s="206"/>
    </row>
    <row r="201" spans="1:16" ht="23.25">
      <c r="A201" s="76" t="s">
        <v>29</v>
      </c>
      <c r="B201" s="62" t="s">
        <v>30</v>
      </c>
      <c r="C201" s="118">
        <v>10</v>
      </c>
      <c r="D201" s="54"/>
      <c r="E201" s="89"/>
      <c r="F201" s="54"/>
      <c r="G201" s="89"/>
      <c r="H201" s="54"/>
      <c r="I201" s="89"/>
      <c r="J201" s="223"/>
      <c r="K201" s="207"/>
      <c r="L201" s="163"/>
      <c r="M201" s="163"/>
      <c r="N201" s="98">
        <f>SUM(K201:M201)</f>
        <v>0</v>
      </c>
      <c r="O201" s="94">
        <f>N201*C201</f>
        <v>0</v>
      </c>
      <c r="P201" s="207"/>
    </row>
    <row r="202" spans="1:16" ht="23.25">
      <c r="A202" s="122" t="s">
        <v>31</v>
      </c>
      <c r="B202" s="123" t="s">
        <v>32</v>
      </c>
      <c r="C202" s="111" t="s">
        <v>165</v>
      </c>
      <c r="D202" s="13"/>
      <c r="E202" s="80"/>
      <c r="F202" s="13"/>
      <c r="G202" s="80"/>
      <c r="H202" s="13"/>
      <c r="I202" s="80"/>
      <c r="J202" s="223"/>
      <c r="K202" s="207" t="s">
        <v>165</v>
      </c>
      <c r="L202" s="163" t="s">
        <v>165</v>
      </c>
      <c r="M202" s="163" t="s">
        <v>165</v>
      </c>
      <c r="N202" s="164" t="s">
        <v>165</v>
      </c>
      <c r="O202" s="185" t="s">
        <v>165</v>
      </c>
      <c r="P202" s="207"/>
    </row>
    <row r="203" spans="1:16" ht="23.25">
      <c r="A203" s="78"/>
      <c r="B203" s="64" t="s">
        <v>33</v>
      </c>
      <c r="C203" s="112"/>
      <c r="D203" s="11"/>
      <c r="E203" s="82"/>
      <c r="F203" s="11"/>
      <c r="G203" s="82"/>
      <c r="H203" s="11"/>
      <c r="I203" s="82"/>
      <c r="J203" s="224"/>
      <c r="K203" s="208"/>
      <c r="L203" s="165"/>
      <c r="M203" s="165"/>
      <c r="N203" s="166"/>
      <c r="O203" s="167"/>
      <c r="P203" s="208"/>
    </row>
    <row r="204" spans="1:16" ht="23.25">
      <c r="A204" s="77" t="s">
        <v>34</v>
      </c>
      <c r="B204" s="63" t="s">
        <v>35</v>
      </c>
      <c r="C204" s="112" t="s">
        <v>165</v>
      </c>
      <c r="D204" s="51"/>
      <c r="E204" s="90"/>
      <c r="F204" s="51"/>
      <c r="G204" s="90"/>
      <c r="H204" s="51"/>
      <c r="I204" s="90"/>
      <c r="J204" s="224"/>
      <c r="K204" s="189" t="s">
        <v>165</v>
      </c>
      <c r="L204" s="52" t="s">
        <v>165</v>
      </c>
      <c r="M204" s="52" t="s">
        <v>165</v>
      </c>
      <c r="N204" s="83" t="s">
        <v>165</v>
      </c>
      <c r="O204" s="167" t="s">
        <v>165</v>
      </c>
      <c r="P204" s="208"/>
    </row>
    <row r="205" spans="1:16" ht="23.25">
      <c r="A205" s="75" t="s">
        <v>36</v>
      </c>
      <c r="B205" s="61" t="s">
        <v>37</v>
      </c>
      <c r="C205" s="110" t="s">
        <v>165</v>
      </c>
      <c r="D205" s="53"/>
      <c r="E205" s="88"/>
      <c r="F205" s="53"/>
      <c r="G205" s="88"/>
      <c r="H205" s="53"/>
      <c r="I205" s="88"/>
      <c r="J205" s="222"/>
      <c r="K205" s="189" t="s">
        <v>165</v>
      </c>
      <c r="L205" s="52" t="s">
        <v>165</v>
      </c>
      <c r="M205" s="52" t="s">
        <v>165</v>
      </c>
      <c r="N205" s="83" t="s">
        <v>165</v>
      </c>
      <c r="O205" s="184" t="s">
        <v>165</v>
      </c>
      <c r="P205" s="206"/>
    </row>
    <row r="206" spans="3:16" ht="23.25" hidden="1">
      <c r="C206" s="113"/>
      <c r="J206" s="2"/>
      <c r="K206" s="22"/>
      <c r="L206" s="22"/>
      <c r="M206" s="168"/>
      <c r="P206" s="22"/>
    </row>
    <row r="207" spans="3:16" ht="23.25" hidden="1">
      <c r="C207" s="113"/>
      <c r="J207" s="2"/>
      <c r="K207" s="22"/>
      <c r="L207" s="22"/>
      <c r="M207" s="168"/>
      <c r="P207" s="22"/>
    </row>
    <row r="208" spans="3:16" ht="23.25" hidden="1">
      <c r="C208" s="113"/>
      <c r="J208" s="2"/>
      <c r="K208" s="22"/>
      <c r="L208" s="22"/>
      <c r="M208" s="168"/>
      <c r="P208" s="22"/>
    </row>
    <row r="209" spans="3:16" ht="23.25" hidden="1">
      <c r="C209" s="113"/>
      <c r="J209" s="2"/>
      <c r="K209" s="22"/>
      <c r="L209" s="22"/>
      <c r="M209" s="168"/>
      <c r="P209" s="22"/>
    </row>
    <row r="210" spans="3:16" ht="23.25" hidden="1">
      <c r="C210" s="113"/>
      <c r="J210" s="2"/>
      <c r="K210" s="22"/>
      <c r="L210" s="22"/>
      <c r="M210" s="168"/>
      <c r="P210" s="22"/>
    </row>
    <row r="211" spans="3:16" ht="23.25" hidden="1">
      <c r="C211" s="113"/>
      <c r="J211" s="2"/>
      <c r="K211" s="22"/>
      <c r="L211" s="22"/>
      <c r="M211" s="168"/>
      <c r="P211" s="22"/>
    </row>
    <row r="212" spans="3:16" ht="23.25" hidden="1">
      <c r="C212" s="113"/>
      <c r="J212" s="2"/>
      <c r="K212" s="22"/>
      <c r="L212" s="22"/>
      <c r="M212" s="168"/>
      <c r="P212" s="22"/>
    </row>
    <row r="213" spans="3:16" ht="23.25" hidden="1">
      <c r="C213" s="113"/>
      <c r="J213" s="2"/>
      <c r="K213" s="22"/>
      <c r="L213" s="22"/>
      <c r="M213" s="168"/>
      <c r="P213" s="22"/>
    </row>
    <row r="214" spans="3:16" ht="23.25" hidden="1">
      <c r="C214" s="113"/>
      <c r="J214" s="2"/>
      <c r="K214" s="22"/>
      <c r="L214" s="22"/>
      <c r="M214" s="168"/>
      <c r="P214" s="22"/>
    </row>
    <row r="215" spans="3:16" ht="23.25" hidden="1">
      <c r="C215" s="113"/>
      <c r="J215" s="2"/>
      <c r="K215" s="22"/>
      <c r="L215" s="22"/>
      <c r="M215" s="168"/>
      <c r="P215" s="22"/>
    </row>
    <row r="216" spans="3:16" ht="23.25" customHeight="1" hidden="1">
      <c r="C216" s="113"/>
      <c r="J216" s="2"/>
      <c r="K216" s="22"/>
      <c r="L216" s="22"/>
      <c r="M216" s="168"/>
      <c r="P216" s="22"/>
    </row>
    <row r="217" spans="3:16" ht="23.25" hidden="1">
      <c r="C217" s="113"/>
      <c r="J217" s="2"/>
      <c r="K217" s="22"/>
      <c r="L217" s="22"/>
      <c r="M217" s="168"/>
      <c r="P217" s="22"/>
    </row>
    <row r="218" spans="3:16" ht="23.25" customHeight="1" hidden="1">
      <c r="C218" s="113"/>
      <c r="J218" s="2"/>
      <c r="K218" s="22"/>
      <c r="L218" s="22"/>
      <c r="M218" s="168"/>
      <c r="P218" s="22"/>
    </row>
    <row r="219" spans="3:16" ht="23.25" hidden="1">
      <c r="C219" s="113"/>
      <c r="J219" s="2"/>
      <c r="K219" s="22"/>
      <c r="L219" s="22"/>
      <c r="M219" s="168"/>
      <c r="P219" s="22"/>
    </row>
    <row r="220" spans="3:16" ht="23.25" customHeight="1" hidden="1">
      <c r="C220" s="113"/>
      <c r="J220" s="2"/>
      <c r="K220" s="22"/>
      <c r="L220" s="22"/>
      <c r="M220" s="168"/>
      <c r="P220" s="22"/>
    </row>
    <row r="221" spans="3:16" ht="23.25" hidden="1">
      <c r="C221" s="113"/>
      <c r="J221" s="2"/>
      <c r="K221" s="22"/>
      <c r="L221" s="22"/>
      <c r="M221" s="168"/>
      <c r="P221" s="22"/>
    </row>
    <row r="222" spans="3:16" ht="23.25" hidden="1">
      <c r="C222" s="113"/>
      <c r="J222" s="2"/>
      <c r="K222" s="22"/>
      <c r="L222" s="22"/>
      <c r="M222" s="168"/>
      <c r="P222" s="22"/>
    </row>
    <row r="223" spans="3:16" ht="23.25" hidden="1">
      <c r="C223" s="113"/>
      <c r="J223" s="2"/>
      <c r="K223" s="22"/>
      <c r="L223" s="22"/>
      <c r="M223" s="168"/>
      <c r="P223" s="22"/>
    </row>
    <row r="224" spans="3:16" ht="23.25" hidden="1">
      <c r="C224" s="113"/>
      <c r="J224" s="2"/>
      <c r="K224" s="22"/>
      <c r="L224" s="22"/>
      <c r="M224" s="168"/>
      <c r="P224" s="22"/>
    </row>
    <row r="225" spans="3:16" ht="23.25" hidden="1">
      <c r="C225" s="113"/>
      <c r="J225" s="2"/>
      <c r="K225" s="22"/>
      <c r="L225" s="22"/>
      <c r="M225" s="168"/>
      <c r="P225" s="22"/>
    </row>
    <row r="226" spans="3:16" ht="23.25" hidden="1">
      <c r="C226" s="113"/>
      <c r="J226" s="2"/>
      <c r="K226" s="22"/>
      <c r="L226" s="22"/>
      <c r="M226" s="168"/>
      <c r="P226" s="22"/>
    </row>
    <row r="227" spans="3:16" ht="23.25" hidden="1">
      <c r="C227" s="113"/>
      <c r="J227" s="2"/>
      <c r="K227" s="22"/>
      <c r="L227" s="22"/>
      <c r="M227" s="168"/>
      <c r="P227" s="22"/>
    </row>
    <row r="228" spans="3:16" ht="23.25" hidden="1">
      <c r="C228" s="113"/>
      <c r="J228" s="2"/>
      <c r="K228" s="22"/>
      <c r="L228" s="22"/>
      <c r="M228" s="168"/>
      <c r="P228" s="22"/>
    </row>
    <row r="229" spans="3:16" ht="23.25" hidden="1">
      <c r="C229" s="113"/>
      <c r="J229" s="2"/>
      <c r="K229" s="22"/>
      <c r="L229" s="22"/>
      <c r="M229" s="168"/>
      <c r="P229" s="22"/>
    </row>
    <row r="230" spans="3:16" ht="23.25" hidden="1">
      <c r="C230" s="113"/>
      <c r="J230" s="2"/>
      <c r="K230" s="22"/>
      <c r="L230" s="22"/>
      <c r="M230" s="168"/>
      <c r="P230" s="22"/>
    </row>
    <row r="231" spans="3:16" ht="23.25" hidden="1">
      <c r="C231" s="113"/>
      <c r="J231" s="2"/>
      <c r="K231" s="22"/>
      <c r="L231" s="22"/>
      <c r="M231" s="168"/>
      <c r="P231" s="22"/>
    </row>
    <row r="232" spans="3:16" ht="23.25" hidden="1">
      <c r="C232" s="113"/>
      <c r="J232" s="2"/>
      <c r="K232" s="22"/>
      <c r="L232" s="22"/>
      <c r="M232" s="168"/>
      <c r="P232" s="22"/>
    </row>
    <row r="233" spans="3:16" ht="23.25" hidden="1">
      <c r="C233" s="113"/>
      <c r="J233" s="2"/>
      <c r="K233" s="22"/>
      <c r="L233" s="22"/>
      <c r="M233" s="168"/>
      <c r="P233" s="22"/>
    </row>
    <row r="234" spans="3:16" ht="23.25" hidden="1">
      <c r="C234" s="113"/>
      <c r="J234" s="2"/>
      <c r="K234" s="22"/>
      <c r="L234" s="22"/>
      <c r="M234" s="168"/>
      <c r="P234" s="22"/>
    </row>
    <row r="235" spans="3:16" ht="23.25" hidden="1">
      <c r="C235" s="113"/>
      <c r="J235" s="2"/>
      <c r="K235" s="22"/>
      <c r="L235" s="22"/>
      <c r="M235" s="168"/>
      <c r="P235" s="22"/>
    </row>
    <row r="236" spans="3:16" ht="23.25" hidden="1">
      <c r="C236" s="113"/>
      <c r="J236" s="2"/>
      <c r="K236" s="22"/>
      <c r="L236" s="22"/>
      <c r="M236" s="168"/>
      <c r="P236" s="22"/>
    </row>
    <row r="237" spans="3:16" ht="23.25" hidden="1">
      <c r="C237" s="113"/>
      <c r="J237" s="2"/>
      <c r="K237" s="22"/>
      <c r="L237" s="22"/>
      <c r="M237" s="168"/>
      <c r="P237" s="22"/>
    </row>
    <row r="238" spans="3:16" ht="23.25" hidden="1">
      <c r="C238" s="113"/>
      <c r="J238" s="2"/>
      <c r="K238" s="22"/>
      <c r="L238" s="22"/>
      <c r="M238" s="168"/>
      <c r="P238" s="22"/>
    </row>
    <row r="239" spans="3:16" ht="23.25" hidden="1">
      <c r="C239" s="113"/>
      <c r="J239" s="2"/>
      <c r="K239" s="22"/>
      <c r="L239" s="22"/>
      <c r="M239" s="168"/>
      <c r="P239" s="22"/>
    </row>
    <row r="240" spans="3:16" ht="23.25" hidden="1">
      <c r="C240" s="113"/>
      <c r="J240" s="2"/>
      <c r="K240" s="22"/>
      <c r="L240" s="22"/>
      <c r="M240" s="168"/>
      <c r="P240" s="22"/>
    </row>
    <row r="241" spans="3:16" ht="23.25" hidden="1">
      <c r="C241" s="113"/>
      <c r="J241" s="2"/>
      <c r="K241" s="22"/>
      <c r="L241" s="22"/>
      <c r="M241" s="168"/>
      <c r="P241" s="22"/>
    </row>
    <row r="242" spans="3:16" ht="23.25" hidden="1">
      <c r="C242" s="113"/>
      <c r="J242" s="2"/>
      <c r="K242" s="22"/>
      <c r="L242" s="22"/>
      <c r="M242" s="168"/>
      <c r="P242" s="22"/>
    </row>
    <row r="243" spans="3:16" ht="23.25" hidden="1">
      <c r="C243" s="113"/>
      <c r="J243" s="2"/>
      <c r="K243" s="22"/>
      <c r="L243" s="22"/>
      <c r="M243" s="168"/>
      <c r="P243" s="22"/>
    </row>
    <row r="244" spans="3:16" ht="23.25" hidden="1">
      <c r="C244" s="113"/>
      <c r="J244" s="2"/>
      <c r="K244" s="22"/>
      <c r="L244" s="22"/>
      <c r="M244" s="168"/>
      <c r="P244" s="22"/>
    </row>
    <row r="245" spans="3:16" ht="23.25" hidden="1">
      <c r="C245" s="113"/>
      <c r="J245" s="2"/>
      <c r="K245" s="22"/>
      <c r="L245" s="22"/>
      <c r="M245" s="168"/>
      <c r="P245" s="22"/>
    </row>
    <row r="246" spans="3:16" ht="23.25" hidden="1">
      <c r="C246" s="113"/>
      <c r="J246" s="2"/>
      <c r="K246" s="22"/>
      <c r="L246" s="22"/>
      <c r="M246" s="168"/>
      <c r="P246" s="22"/>
    </row>
    <row r="247" spans="3:16" ht="23.25" hidden="1">
      <c r="C247" s="113"/>
      <c r="J247" s="2"/>
      <c r="K247" s="22"/>
      <c r="L247" s="22"/>
      <c r="M247" s="168"/>
      <c r="P247" s="22"/>
    </row>
    <row r="248" spans="3:16" ht="23.25" hidden="1">
      <c r="C248" s="113"/>
      <c r="J248" s="2"/>
      <c r="K248" s="22"/>
      <c r="L248" s="22"/>
      <c r="M248" s="168"/>
      <c r="P248" s="22"/>
    </row>
    <row r="249" spans="3:16" ht="23.25" hidden="1">
      <c r="C249" s="113"/>
      <c r="J249" s="2"/>
      <c r="K249" s="22"/>
      <c r="L249" s="22"/>
      <c r="M249" s="168"/>
      <c r="P249" s="22"/>
    </row>
    <row r="250" spans="3:16" ht="23.25" hidden="1">
      <c r="C250" s="113"/>
      <c r="J250" s="2"/>
      <c r="K250" s="22"/>
      <c r="L250" s="22"/>
      <c r="M250" s="168"/>
      <c r="P250" s="22"/>
    </row>
    <row r="251" spans="3:16" ht="23.25" hidden="1">
      <c r="C251" s="113"/>
      <c r="J251" s="2"/>
      <c r="K251" s="22"/>
      <c r="L251" s="22"/>
      <c r="M251" s="168"/>
      <c r="P251" s="22"/>
    </row>
    <row r="252" spans="3:16" ht="23.25" hidden="1">
      <c r="C252" s="113"/>
      <c r="J252" s="2"/>
      <c r="K252" s="22"/>
      <c r="L252" s="22"/>
      <c r="M252" s="168"/>
      <c r="P252" s="22"/>
    </row>
    <row r="253" spans="3:16" ht="23.25" hidden="1">
      <c r="C253" s="113"/>
      <c r="J253" s="2"/>
      <c r="K253" s="22"/>
      <c r="L253" s="22"/>
      <c r="M253" s="168"/>
      <c r="P253" s="22"/>
    </row>
    <row r="254" spans="3:16" ht="23.25" hidden="1">
      <c r="C254" s="113"/>
      <c r="J254" s="2"/>
      <c r="K254" s="22"/>
      <c r="L254" s="22"/>
      <c r="M254" s="168"/>
      <c r="P254" s="22"/>
    </row>
    <row r="255" spans="3:16" ht="23.25" hidden="1">
      <c r="C255" s="113"/>
      <c r="J255" s="2"/>
      <c r="K255" s="22"/>
      <c r="L255" s="22"/>
      <c r="M255" s="168"/>
      <c r="P255" s="22"/>
    </row>
    <row r="256" spans="3:16" ht="23.25" hidden="1">
      <c r="C256" s="113"/>
      <c r="J256" s="2"/>
      <c r="K256" s="22"/>
      <c r="L256" s="22"/>
      <c r="M256" s="168"/>
      <c r="P256" s="22"/>
    </row>
    <row r="257" spans="3:16" ht="23.25" hidden="1">
      <c r="C257" s="113"/>
      <c r="J257" s="2"/>
      <c r="K257" s="22"/>
      <c r="L257" s="22"/>
      <c r="M257" s="168"/>
      <c r="P257" s="22"/>
    </row>
    <row r="258" spans="3:16" ht="23.25" hidden="1">
      <c r="C258" s="113"/>
      <c r="J258" s="2"/>
      <c r="K258" s="22"/>
      <c r="L258" s="22"/>
      <c r="M258" s="168"/>
      <c r="P258" s="22"/>
    </row>
    <row r="259" spans="3:16" ht="23.25" hidden="1">
      <c r="C259" s="113"/>
      <c r="J259" s="2"/>
      <c r="K259" s="22"/>
      <c r="L259" s="22"/>
      <c r="M259" s="168"/>
      <c r="P259" s="22"/>
    </row>
    <row r="260" spans="3:16" ht="23.25" hidden="1">
      <c r="C260" s="113"/>
      <c r="J260" s="2"/>
      <c r="K260" s="22"/>
      <c r="L260" s="22"/>
      <c r="M260" s="168"/>
      <c r="P260" s="22"/>
    </row>
    <row r="261" spans="3:16" ht="23.25" hidden="1">
      <c r="C261" s="113"/>
      <c r="J261" s="2"/>
      <c r="K261" s="22"/>
      <c r="L261" s="22"/>
      <c r="M261" s="168"/>
      <c r="P261" s="22"/>
    </row>
    <row r="262" spans="3:16" ht="23.25" hidden="1">
      <c r="C262" s="113"/>
      <c r="J262" s="2"/>
      <c r="K262" s="22"/>
      <c r="L262" s="22"/>
      <c r="M262" s="168"/>
      <c r="P262" s="22"/>
    </row>
    <row r="263" spans="3:16" ht="23.25" hidden="1">
      <c r="C263" s="113"/>
      <c r="J263" s="2"/>
      <c r="K263" s="22"/>
      <c r="L263" s="22"/>
      <c r="M263" s="168"/>
      <c r="P263" s="22"/>
    </row>
    <row r="264" spans="3:16" ht="23.25" hidden="1">
      <c r="C264" s="113"/>
      <c r="J264" s="2"/>
      <c r="K264" s="22"/>
      <c r="L264" s="22"/>
      <c r="M264" s="168"/>
      <c r="P264" s="22"/>
    </row>
    <row r="265" spans="3:16" ht="23.25" hidden="1">
      <c r="C265" s="113"/>
      <c r="J265" s="2"/>
      <c r="K265" s="22"/>
      <c r="L265" s="22"/>
      <c r="M265" s="168"/>
      <c r="P265" s="22"/>
    </row>
    <row r="266" spans="3:16" ht="23.25" hidden="1">
      <c r="C266" s="113"/>
      <c r="J266" s="2"/>
      <c r="K266" s="22"/>
      <c r="L266" s="22"/>
      <c r="M266" s="168"/>
      <c r="P266" s="22"/>
    </row>
    <row r="267" spans="3:16" ht="23.25" hidden="1">
      <c r="C267" s="113"/>
      <c r="J267" s="2"/>
      <c r="K267" s="22"/>
      <c r="L267" s="22"/>
      <c r="M267" s="168"/>
      <c r="P267" s="22"/>
    </row>
    <row r="268" spans="3:16" ht="23.25" hidden="1">
      <c r="C268" s="113"/>
      <c r="J268" s="2"/>
      <c r="K268" s="22"/>
      <c r="L268" s="22"/>
      <c r="M268" s="168"/>
      <c r="P268" s="22"/>
    </row>
    <row r="269" spans="3:16" ht="23.25" hidden="1">
      <c r="C269" s="113"/>
      <c r="J269" s="2"/>
      <c r="K269" s="22"/>
      <c r="L269" s="22"/>
      <c r="M269" s="168"/>
      <c r="P269" s="22"/>
    </row>
    <row r="270" spans="3:16" ht="23.25" hidden="1">
      <c r="C270" s="113"/>
      <c r="J270" s="2"/>
      <c r="K270" s="22"/>
      <c r="L270" s="22"/>
      <c r="M270" s="168"/>
      <c r="P270" s="22"/>
    </row>
    <row r="271" spans="3:16" ht="23.25" hidden="1">
      <c r="C271" s="113"/>
      <c r="J271" s="2"/>
      <c r="K271" s="22"/>
      <c r="L271" s="22"/>
      <c r="M271" s="168"/>
      <c r="P271" s="22"/>
    </row>
    <row r="272" spans="3:16" ht="23.25" hidden="1">
      <c r="C272" s="113"/>
      <c r="J272" s="2"/>
      <c r="K272" s="22"/>
      <c r="L272" s="22"/>
      <c r="M272" s="168"/>
      <c r="P272" s="22"/>
    </row>
    <row r="273" spans="3:16" ht="23.25" hidden="1">
      <c r="C273" s="113"/>
      <c r="J273" s="2"/>
      <c r="K273" s="22"/>
      <c r="L273" s="22"/>
      <c r="M273" s="168"/>
      <c r="P273" s="22"/>
    </row>
    <row r="274" spans="3:16" ht="23.25" hidden="1">
      <c r="C274" s="113"/>
      <c r="J274" s="2"/>
      <c r="K274" s="22"/>
      <c r="L274" s="22"/>
      <c r="M274" s="168"/>
      <c r="P274" s="22"/>
    </row>
    <row r="275" spans="3:16" ht="23.25" hidden="1">
      <c r="C275" s="113"/>
      <c r="J275" s="2"/>
      <c r="K275" s="22"/>
      <c r="L275" s="22"/>
      <c r="M275" s="168"/>
      <c r="P275" s="22"/>
    </row>
    <row r="276" spans="3:16" ht="23.25" hidden="1">
      <c r="C276" s="113"/>
      <c r="J276" s="2"/>
      <c r="K276" s="22"/>
      <c r="L276" s="22"/>
      <c r="M276" s="168"/>
      <c r="P276" s="22"/>
    </row>
    <row r="277" ht="23.25" hidden="1"/>
    <row r="278" ht="23.25" hidden="1"/>
    <row r="279" ht="23.25" hidden="1"/>
    <row r="280" ht="23.25" hidden="1"/>
    <row r="281" ht="23.25" hidden="1"/>
    <row r="282" ht="23.25" hidden="1"/>
    <row r="283" ht="23.25" hidden="1"/>
    <row r="284" ht="23.25" hidden="1"/>
    <row r="285" ht="23.25" hidden="1"/>
    <row r="286" ht="23.25" hidden="1"/>
    <row r="287" ht="23.25" hidden="1"/>
    <row r="288" ht="23.25" hidden="1"/>
    <row r="289" ht="23.25" hidden="1"/>
    <row r="290" ht="23.25" hidden="1"/>
    <row r="291" ht="23.25" hidden="1"/>
    <row r="292" ht="23.25" hidden="1"/>
    <row r="293" ht="23.25" hidden="1"/>
    <row r="294" ht="23.25" hidden="1"/>
    <row r="295" ht="23.25" hidden="1"/>
    <row r="296" ht="23.25" hidden="1"/>
    <row r="297" ht="23.25" hidden="1"/>
    <row r="298" spans="17:19" ht="23.25" hidden="1">
      <c r="Q298" s="18"/>
      <c r="R298" s="18"/>
      <c r="S298" s="18"/>
    </row>
    <row r="299" spans="17:19" ht="23.25" hidden="1">
      <c r="Q299" s="18"/>
      <c r="R299" s="18"/>
      <c r="S299" s="18"/>
    </row>
    <row r="300" spans="17:19" ht="23.25" hidden="1">
      <c r="Q300" s="18"/>
      <c r="R300" s="18"/>
      <c r="S300" s="18"/>
    </row>
    <row r="301" spans="17:19" ht="23.25" hidden="1">
      <c r="Q301" s="18"/>
      <c r="R301" s="18"/>
      <c r="S301" s="18"/>
    </row>
    <row r="302" ht="23.25" hidden="1"/>
    <row r="303" ht="23.25" hidden="1"/>
    <row r="304" ht="23.25" hidden="1"/>
    <row r="305" spans="1:19" s="18" customFormat="1" ht="23.25" hidden="1">
      <c r="A305" s="15"/>
      <c r="B305" s="2"/>
      <c r="C305" s="114"/>
      <c r="D305" s="2"/>
      <c r="E305" s="91"/>
      <c r="F305" s="2"/>
      <c r="G305" s="91"/>
      <c r="H305" s="2"/>
      <c r="I305" s="91"/>
      <c r="J305" s="3"/>
      <c r="K305" s="187"/>
      <c r="L305" s="187"/>
      <c r="M305" s="170"/>
      <c r="N305" s="169"/>
      <c r="O305" s="169"/>
      <c r="P305" s="187"/>
      <c r="Q305" s="8"/>
      <c r="R305" s="8"/>
      <c r="S305" s="8"/>
    </row>
    <row r="306" spans="1:19" s="18" customFormat="1" ht="23.25" hidden="1">
      <c r="A306" s="15"/>
      <c r="B306" s="2"/>
      <c r="C306" s="114"/>
      <c r="D306" s="2"/>
      <c r="E306" s="91"/>
      <c r="F306" s="2"/>
      <c r="G306" s="91"/>
      <c r="H306" s="2"/>
      <c r="I306" s="91"/>
      <c r="J306" s="3"/>
      <c r="K306" s="187"/>
      <c r="L306" s="187"/>
      <c r="M306" s="170"/>
      <c r="N306" s="169"/>
      <c r="O306" s="169"/>
      <c r="P306" s="187"/>
      <c r="Q306" s="8"/>
      <c r="R306" s="8"/>
      <c r="S306" s="8"/>
    </row>
    <row r="307" spans="1:19" s="18" customFormat="1" ht="23.25" hidden="1">
      <c r="A307" s="15"/>
      <c r="B307" s="2"/>
      <c r="C307" s="114"/>
      <c r="D307" s="2"/>
      <c r="E307" s="91"/>
      <c r="F307" s="2"/>
      <c r="G307" s="91"/>
      <c r="H307" s="2"/>
      <c r="I307" s="91"/>
      <c r="J307" s="3"/>
      <c r="K307" s="187"/>
      <c r="L307" s="187"/>
      <c r="M307" s="170"/>
      <c r="N307" s="169"/>
      <c r="O307" s="169"/>
      <c r="P307" s="187"/>
      <c r="Q307" s="8"/>
      <c r="R307" s="8"/>
      <c r="S307" s="8"/>
    </row>
    <row r="308" spans="1:19" s="18" customFormat="1" ht="23.25" hidden="1">
      <c r="A308" s="15"/>
      <c r="B308" s="2"/>
      <c r="C308" s="114"/>
      <c r="D308" s="2"/>
      <c r="E308" s="91"/>
      <c r="F308" s="2"/>
      <c r="G308" s="91"/>
      <c r="H308" s="2"/>
      <c r="I308" s="91"/>
      <c r="J308" s="3"/>
      <c r="K308" s="187"/>
      <c r="L308" s="187"/>
      <c r="M308" s="170"/>
      <c r="N308" s="169"/>
      <c r="O308" s="169"/>
      <c r="P308" s="187"/>
      <c r="Q308" s="8"/>
      <c r="R308" s="8"/>
      <c r="S308" s="8"/>
    </row>
    <row r="309" ht="23.25" hidden="1"/>
    <row r="310" ht="23.25" hidden="1"/>
    <row r="311" ht="23.25" hidden="1"/>
    <row r="312" ht="23.25" hidden="1"/>
    <row r="313" ht="23.25" hidden="1"/>
    <row r="314" ht="23.25" hidden="1"/>
    <row r="315" ht="23.25" hidden="1"/>
    <row r="316" ht="23.25" hidden="1"/>
    <row r="317" ht="23.25" hidden="1"/>
    <row r="318" ht="23.25" hidden="1"/>
    <row r="319" ht="23.25" hidden="1"/>
    <row r="320" ht="23.25" hidden="1"/>
    <row r="321" ht="23.25" hidden="1"/>
    <row r="322" ht="23.25" hidden="1"/>
    <row r="323" ht="23.25" hidden="1"/>
    <row r="324" ht="23.25" hidden="1"/>
    <row r="325" ht="23.25" hidden="1"/>
    <row r="326" ht="23.25" hidden="1"/>
    <row r="327" ht="23.25" hidden="1"/>
    <row r="328" ht="23.25" hidden="1"/>
    <row r="329" ht="23.25" hidden="1"/>
    <row r="330" ht="23.25" hidden="1"/>
    <row r="331" ht="23.25" hidden="1"/>
    <row r="332" ht="23.25" hidden="1"/>
    <row r="333" ht="23.25" hidden="1"/>
    <row r="334" ht="23.25" hidden="1"/>
    <row r="335" ht="23.25" hidden="1"/>
    <row r="336" ht="23.25" hidden="1"/>
    <row r="337" ht="23.25" hidden="1"/>
    <row r="338" ht="23.25" hidden="1"/>
    <row r="339" ht="23.25" hidden="1"/>
    <row r="340" ht="23.25" hidden="1"/>
    <row r="341" ht="23.25" hidden="1"/>
    <row r="342" ht="23.25" hidden="1"/>
    <row r="343" ht="23.25" hidden="1"/>
    <row r="344" ht="23.25" hidden="1"/>
    <row r="345" ht="23.25" hidden="1"/>
    <row r="346" ht="23.25" hidden="1"/>
    <row r="347" ht="23.25" hidden="1"/>
    <row r="348" ht="23.25" hidden="1"/>
    <row r="349" ht="23.25" hidden="1"/>
    <row r="350" ht="23.25" hidden="1"/>
    <row r="351" ht="23.25" hidden="1"/>
    <row r="352" ht="23.25" hidden="1"/>
    <row r="353" ht="23.25" hidden="1"/>
    <row r="354" ht="23.25" hidden="1"/>
    <row r="355" ht="23.25" hidden="1"/>
    <row r="356" ht="23.25" hidden="1"/>
    <row r="357" ht="23.25" hidden="1"/>
    <row r="358" ht="23.25" hidden="1"/>
    <row r="359" ht="23.25" hidden="1"/>
    <row r="360" ht="23.25" hidden="1"/>
    <row r="361" ht="23.25" hidden="1"/>
    <row r="362" ht="23.25" hidden="1"/>
    <row r="363" ht="23.25" hidden="1"/>
    <row r="364" ht="23.25" hidden="1"/>
    <row r="365" ht="23.25" hidden="1"/>
    <row r="366" ht="23.25" hidden="1"/>
    <row r="367" ht="23.25" hidden="1"/>
    <row r="368" ht="23.25" hidden="1"/>
    <row r="369" ht="23.25" hidden="1"/>
    <row r="370" ht="23.25" hidden="1"/>
    <row r="371" ht="23.25" hidden="1"/>
    <row r="372" ht="23.25" hidden="1"/>
    <row r="373" ht="23.25" hidden="1"/>
    <row r="374" ht="23.25" hidden="1"/>
    <row r="375" ht="23.25" hidden="1"/>
    <row r="376" ht="23.25" hidden="1"/>
    <row r="377" ht="23.25" hidden="1"/>
    <row r="378" ht="23.25" hidden="1"/>
    <row r="379" ht="23.25" hidden="1"/>
    <row r="380" ht="23.25" hidden="1"/>
    <row r="381" ht="23.25" hidden="1"/>
    <row r="382" ht="23.25" hidden="1"/>
    <row r="383" ht="23.25" hidden="1"/>
    <row r="384" ht="23.25" hidden="1"/>
    <row r="385" ht="23.25" hidden="1"/>
    <row r="386" ht="23.25" hidden="1"/>
    <row r="387" ht="23.25" hidden="1"/>
    <row r="388" ht="23.25" hidden="1"/>
    <row r="389" ht="23.25" hidden="1"/>
    <row r="390" ht="23.25" hidden="1"/>
    <row r="391" ht="23.25" hidden="1"/>
    <row r="392" ht="23.25" hidden="1"/>
    <row r="393" ht="23.25" hidden="1"/>
    <row r="394" ht="23.25" hidden="1"/>
    <row r="395" ht="23.25" hidden="1"/>
    <row r="396" ht="23.25" hidden="1"/>
    <row r="397" ht="23.25" hidden="1"/>
    <row r="398" ht="23.25" hidden="1"/>
    <row r="399" ht="23.25" hidden="1"/>
    <row r="400" ht="23.25" hidden="1"/>
    <row r="401" ht="23.25" hidden="1"/>
    <row r="402" ht="23.25" hidden="1"/>
    <row r="403" ht="23.25" hidden="1"/>
    <row r="404" ht="23.25" hidden="1"/>
    <row r="405" ht="23.25" hidden="1"/>
    <row r="406" ht="23.25" hidden="1"/>
    <row r="407" ht="23.25" hidden="1"/>
    <row r="408" ht="23.25" hidden="1"/>
    <row r="409" ht="23.25" hidden="1"/>
    <row r="410" ht="23.25" hidden="1"/>
    <row r="411" ht="23.25" hidden="1"/>
    <row r="412" ht="23.25" hidden="1"/>
    <row r="413" ht="23.25" hidden="1"/>
    <row r="414" ht="23.25" hidden="1"/>
    <row r="415" ht="23.25" hidden="1"/>
    <row r="416" ht="23.25" hidden="1"/>
    <row r="417" ht="23.25" hidden="1"/>
    <row r="418" ht="23.25" hidden="1"/>
    <row r="419" ht="23.25" hidden="1"/>
    <row r="420" ht="23.25" hidden="1"/>
    <row r="421" ht="23.25" hidden="1"/>
    <row r="422" ht="23.25" hidden="1"/>
    <row r="423" ht="23.25" hidden="1"/>
    <row r="424" ht="23.25" hidden="1"/>
    <row r="425" ht="23.25" hidden="1"/>
    <row r="426" ht="23.25" hidden="1"/>
    <row r="427" ht="23.25" hidden="1"/>
    <row r="428" ht="23.25" hidden="1"/>
    <row r="429" ht="23.25" hidden="1"/>
    <row r="430" ht="23.25" hidden="1"/>
    <row r="431" ht="23.25" hidden="1"/>
    <row r="432" ht="23.25" hidden="1"/>
    <row r="433" ht="23.25" hidden="1"/>
    <row r="434" ht="23.25" hidden="1"/>
    <row r="435" ht="23.25" hidden="1"/>
    <row r="436" ht="23.25" hidden="1"/>
    <row r="437" ht="23.25" hidden="1"/>
    <row r="438" ht="23.25" hidden="1"/>
    <row r="439" ht="23.25" hidden="1"/>
    <row r="440" ht="23.25" hidden="1"/>
    <row r="441" ht="23.25" hidden="1"/>
    <row r="442" ht="23.25" hidden="1"/>
    <row r="443" ht="23.25" hidden="1"/>
    <row r="444" ht="23.25" hidden="1"/>
    <row r="445" ht="23.25" hidden="1"/>
    <row r="446" ht="23.25" hidden="1"/>
    <row r="447" ht="23.25" hidden="1"/>
    <row r="448" ht="23.25" hidden="1"/>
    <row r="449" ht="23.25" hidden="1"/>
    <row r="450" ht="23.25" hidden="1"/>
    <row r="451" ht="23.25" hidden="1"/>
    <row r="452" ht="23.25" hidden="1"/>
    <row r="453" ht="23.25" hidden="1"/>
    <row r="454" ht="23.25" hidden="1"/>
    <row r="455" ht="23.25" hidden="1"/>
    <row r="456" ht="23.25" hidden="1"/>
    <row r="457" ht="24" customHeight="1" hidden="1"/>
    <row r="458" ht="23.25" hidden="1"/>
    <row r="459" ht="23.25" hidden="1"/>
    <row r="460" ht="23.25" hidden="1"/>
    <row r="461" ht="23.25" hidden="1"/>
    <row r="462" ht="23.25" hidden="1"/>
    <row r="463" ht="23.25" hidden="1"/>
    <row r="464" ht="23.25" hidden="1"/>
    <row r="465" ht="23.25" hidden="1"/>
    <row r="466" ht="23.25" hidden="1"/>
    <row r="467" ht="23.25" hidden="1"/>
    <row r="468" ht="23.25" hidden="1"/>
    <row r="469" ht="23.25" hidden="1"/>
    <row r="470" ht="23.25" customHeight="1" hidden="1"/>
    <row r="471" ht="23.25" hidden="1"/>
    <row r="472" ht="23.25" hidden="1"/>
    <row r="473" ht="23.25" hidden="1"/>
    <row r="474" ht="21.75" customHeight="1" hidden="1"/>
    <row r="475" ht="23.25" hidden="1"/>
    <row r="476" ht="23.25" hidden="1"/>
    <row r="477" ht="23.25" hidden="1"/>
    <row r="478" ht="23.25" hidden="1"/>
    <row r="479" ht="23.25" hidden="1"/>
    <row r="480" ht="23.25" hidden="1"/>
    <row r="481" ht="23.25" hidden="1"/>
    <row r="482" ht="23.25" hidden="1"/>
    <row r="483" ht="23.25" hidden="1"/>
    <row r="484" ht="23.25" hidden="1"/>
    <row r="485" ht="23.25" hidden="1"/>
    <row r="486" ht="23.25" hidden="1"/>
    <row r="487" ht="23.25" hidden="1"/>
    <row r="488" ht="23.25" hidden="1"/>
    <row r="489" ht="23.25" hidden="1"/>
    <row r="490" ht="23.25" hidden="1"/>
    <row r="491" ht="23.25" hidden="1"/>
    <row r="492" ht="23.25" hidden="1"/>
    <row r="493" ht="23.25" hidden="1"/>
    <row r="494" ht="23.25" hidden="1"/>
    <row r="495" ht="23.25" hidden="1"/>
    <row r="496" ht="23.25" hidden="1"/>
    <row r="497" ht="23.25" hidden="1"/>
    <row r="498" ht="23.25" hidden="1"/>
    <row r="499" ht="23.25" hidden="1"/>
    <row r="500" ht="23.25" hidden="1"/>
    <row r="501" ht="23.25" hidden="1"/>
    <row r="502" ht="23.25" hidden="1"/>
    <row r="503" ht="23.25" hidden="1"/>
    <row r="504" ht="23.25" hidden="1"/>
    <row r="505" ht="23.25" hidden="1"/>
    <row r="506" ht="23.25" hidden="1"/>
    <row r="507" ht="23.25" hidden="1"/>
    <row r="508" ht="23.25" hidden="1"/>
    <row r="509" ht="23.25" hidden="1"/>
    <row r="510" ht="23.25" hidden="1"/>
    <row r="511" ht="23.25" hidden="1"/>
    <row r="512" ht="23.25" hidden="1"/>
    <row r="513" ht="23.25" hidden="1"/>
    <row r="514" ht="23.25" hidden="1"/>
    <row r="515" ht="23.25" hidden="1"/>
    <row r="516" ht="23.25" hidden="1"/>
    <row r="517" ht="23.25" hidden="1"/>
    <row r="518" ht="23.25" hidden="1"/>
    <row r="519" ht="23.25" hidden="1"/>
    <row r="520" ht="23.25" hidden="1"/>
    <row r="521" ht="23.25" hidden="1"/>
    <row r="522" ht="23.25" hidden="1"/>
    <row r="523" ht="23.25" hidden="1"/>
    <row r="524" ht="23.25" hidden="1"/>
    <row r="525" ht="23.25" hidden="1"/>
    <row r="526" ht="23.25" hidden="1"/>
    <row r="527" ht="23.25" hidden="1"/>
    <row r="528" ht="23.25" hidden="1"/>
    <row r="529" ht="23.25" hidden="1"/>
    <row r="530" ht="23.25" hidden="1"/>
    <row r="531" ht="23.25" hidden="1"/>
    <row r="532" ht="23.25" hidden="1"/>
    <row r="533" ht="23.25" hidden="1"/>
    <row r="534" ht="23.25" hidden="1"/>
    <row r="535" ht="23.25" hidden="1"/>
    <row r="536" ht="23.25" hidden="1"/>
    <row r="537" ht="23.25" hidden="1"/>
    <row r="538" ht="23.25" hidden="1"/>
    <row r="539" ht="23.25" hidden="1"/>
    <row r="540" ht="23.25" hidden="1"/>
    <row r="541" ht="23.25" hidden="1"/>
    <row r="542" ht="23.25" hidden="1"/>
    <row r="543" ht="23.25" hidden="1"/>
    <row r="544" ht="23.25" hidden="1"/>
    <row r="545" ht="23.25" hidden="1"/>
    <row r="546" ht="23.25" hidden="1"/>
    <row r="547" ht="23.25" hidden="1"/>
    <row r="548" ht="23.25" hidden="1"/>
    <row r="549" ht="23.25" hidden="1"/>
    <row r="550" ht="23.25" hidden="1"/>
    <row r="551" ht="23.25" hidden="1"/>
    <row r="552" ht="23.25" hidden="1"/>
    <row r="553" ht="23.25" hidden="1"/>
    <row r="554" ht="23.25" hidden="1"/>
    <row r="555" ht="23.25" hidden="1"/>
    <row r="556" ht="23.25" hidden="1"/>
    <row r="557" ht="23.25" hidden="1"/>
    <row r="558" ht="23.25" hidden="1"/>
    <row r="559" ht="23.25" hidden="1"/>
    <row r="560" ht="23.25" hidden="1"/>
    <row r="561" ht="23.25" hidden="1"/>
    <row r="562" ht="23.25" hidden="1"/>
    <row r="563" ht="23.25" hidden="1"/>
    <row r="564" ht="23.25" hidden="1"/>
    <row r="565" ht="23.25" hidden="1"/>
    <row r="566" ht="23.25" hidden="1"/>
    <row r="567" ht="23.25" hidden="1"/>
    <row r="568" ht="23.25" hidden="1"/>
    <row r="569" ht="23.25" hidden="1"/>
    <row r="570" ht="23.25" hidden="1"/>
    <row r="571" ht="23.25" hidden="1"/>
    <row r="572" ht="23.25" hidden="1"/>
    <row r="573" ht="23.25" hidden="1"/>
    <row r="574" ht="23.25" hidden="1"/>
    <row r="575" ht="23.25" hidden="1"/>
    <row r="576" ht="23.25" hidden="1"/>
    <row r="577" ht="23.25" hidden="1"/>
    <row r="578" ht="23.25" hidden="1"/>
    <row r="579" ht="23.25" hidden="1"/>
    <row r="580" ht="23.25" hidden="1"/>
    <row r="581" ht="23.25" hidden="1"/>
    <row r="582" ht="23.25" hidden="1"/>
    <row r="583" ht="23.25" hidden="1"/>
    <row r="584" ht="23.25" hidden="1"/>
    <row r="585" ht="23.25" hidden="1"/>
    <row r="586" ht="23.25" hidden="1"/>
    <row r="587" ht="23.25" hidden="1"/>
    <row r="588" ht="23.25" hidden="1"/>
    <row r="589" ht="23.25" hidden="1"/>
    <row r="590" ht="23.25" hidden="1"/>
    <row r="591" ht="23.25" hidden="1"/>
    <row r="592" ht="23.25" hidden="1"/>
    <row r="593" ht="23.25" hidden="1"/>
    <row r="594" ht="23.25" hidden="1"/>
    <row r="595" ht="23.25" hidden="1"/>
    <row r="596" ht="23.25" hidden="1"/>
    <row r="597" ht="23.25" hidden="1"/>
    <row r="598" ht="23.25" hidden="1"/>
    <row r="599" ht="23.25" hidden="1"/>
    <row r="600" ht="23.25" hidden="1"/>
    <row r="601" ht="23.25" hidden="1"/>
    <row r="602" ht="23.25" hidden="1"/>
    <row r="603" ht="23.25" hidden="1"/>
    <row r="604" ht="23.25" hidden="1"/>
    <row r="605" ht="23.25" hidden="1"/>
    <row r="606" ht="23.25" hidden="1"/>
    <row r="607" ht="23.25" hidden="1"/>
    <row r="608" ht="23.25" hidden="1"/>
    <row r="609" ht="23.25" hidden="1"/>
    <row r="610" ht="23.25" hidden="1"/>
    <row r="611" ht="23.25" hidden="1"/>
    <row r="612" ht="23.25" hidden="1"/>
    <row r="613" ht="23.25" hidden="1"/>
    <row r="614" ht="23.25" hidden="1"/>
    <row r="615" ht="23.25" hidden="1"/>
    <row r="616" ht="23.25" hidden="1"/>
    <row r="617" ht="23.25" hidden="1"/>
    <row r="618" ht="23.25" hidden="1"/>
    <row r="619" ht="23.25" hidden="1"/>
    <row r="620" ht="23.25" hidden="1"/>
    <row r="621" ht="23.25" hidden="1"/>
    <row r="622" ht="23.25" hidden="1"/>
    <row r="623" ht="23.25" hidden="1"/>
    <row r="624" ht="23.25" hidden="1"/>
    <row r="625" ht="23.25" hidden="1"/>
    <row r="626" ht="23.25" hidden="1"/>
    <row r="627" ht="23.25" hidden="1"/>
    <row r="628" ht="23.25" hidden="1"/>
    <row r="629" ht="23.25" hidden="1"/>
    <row r="630" ht="23.25" hidden="1"/>
    <row r="631" ht="23.25" hidden="1"/>
    <row r="632" ht="23.25" hidden="1"/>
    <row r="633" ht="23.25" hidden="1"/>
    <row r="634" ht="23.25" hidden="1"/>
    <row r="635" ht="23.25" hidden="1"/>
    <row r="636" ht="23.25" hidden="1"/>
    <row r="637" ht="23.25" hidden="1"/>
    <row r="638" ht="23.25" hidden="1"/>
    <row r="639" ht="23.25" hidden="1"/>
    <row r="640" ht="23.25" hidden="1"/>
    <row r="641" ht="23.25" hidden="1"/>
    <row r="642" ht="23.25" hidden="1"/>
    <row r="643" ht="23.25" hidden="1"/>
    <row r="644" ht="23.25" hidden="1"/>
    <row r="645" ht="23.25" hidden="1"/>
    <row r="646" ht="23.25" hidden="1"/>
    <row r="647" ht="23.25" hidden="1"/>
    <row r="648" ht="23.25" hidden="1"/>
    <row r="649" ht="23.25" hidden="1"/>
    <row r="650" ht="23.25" hidden="1"/>
    <row r="651" ht="23.25" hidden="1"/>
    <row r="652" ht="23.25" hidden="1"/>
    <row r="653" ht="23.25" hidden="1"/>
    <row r="654" ht="23.25" hidden="1"/>
    <row r="655" ht="23.25" hidden="1"/>
    <row r="656" ht="23.25" hidden="1"/>
    <row r="657" ht="23.25" hidden="1"/>
    <row r="658" ht="23.25" customHeight="1" hidden="1"/>
    <row r="659" ht="23.25" hidden="1"/>
    <row r="660" ht="23.25" hidden="1"/>
    <row r="661" ht="23.25" hidden="1"/>
    <row r="662" ht="23.25" hidden="1"/>
    <row r="663" ht="23.25" hidden="1"/>
    <row r="664" ht="23.25" hidden="1"/>
    <row r="665" ht="23.25" hidden="1"/>
    <row r="666" ht="23.25" hidden="1"/>
    <row r="667" ht="23.25" hidden="1"/>
    <row r="668" ht="23.25" hidden="1"/>
    <row r="669" ht="23.25" hidden="1"/>
    <row r="670" ht="23.25" hidden="1"/>
    <row r="671" ht="23.25" hidden="1"/>
    <row r="672" ht="23.25" hidden="1"/>
    <row r="673" ht="23.25" hidden="1"/>
    <row r="674" ht="23.25" hidden="1"/>
    <row r="675" ht="23.25" hidden="1"/>
    <row r="676" ht="23.25" hidden="1"/>
    <row r="677" ht="23.25" hidden="1"/>
    <row r="678" ht="23.25" hidden="1"/>
    <row r="679" spans="17:19" ht="23.25" hidden="1">
      <c r="Q679" s="18"/>
      <c r="R679" s="18"/>
      <c r="S679" s="18"/>
    </row>
    <row r="680" spans="17:19" ht="23.25" hidden="1">
      <c r="Q680" s="18"/>
      <c r="R680" s="18"/>
      <c r="S680" s="18"/>
    </row>
    <row r="681" spans="17:19" ht="24" customHeight="1" hidden="1">
      <c r="Q681" s="18"/>
      <c r="R681" s="18"/>
      <c r="S681" s="18"/>
    </row>
    <row r="682" spans="17:19" ht="23.25" hidden="1">
      <c r="Q682" s="18"/>
      <c r="R682" s="18"/>
      <c r="S682" s="18"/>
    </row>
    <row r="683" spans="17:19" ht="23.25" hidden="1">
      <c r="Q683" s="18"/>
      <c r="R683" s="18"/>
      <c r="S683" s="18"/>
    </row>
    <row r="684" spans="17:19" ht="23.25" hidden="1">
      <c r="Q684" s="18"/>
      <c r="R684" s="18"/>
      <c r="S684" s="18"/>
    </row>
    <row r="685" spans="17:19" ht="23.25" hidden="1">
      <c r="Q685" s="18"/>
      <c r="R685" s="18"/>
      <c r="S685" s="18"/>
    </row>
    <row r="686" spans="1:16" s="18" customFormat="1" ht="23.25" hidden="1">
      <c r="A686" s="15"/>
      <c r="B686" s="2"/>
      <c r="C686" s="114"/>
      <c r="D686" s="2"/>
      <c r="E686" s="91"/>
      <c r="F686" s="2"/>
      <c r="G686" s="91"/>
      <c r="H686" s="2"/>
      <c r="I686" s="91"/>
      <c r="J686" s="3"/>
      <c r="K686" s="187"/>
      <c r="L686" s="187"/>
      <c r="M686" s="170"/>
      <c r="N686" s="169"/>
      <c r="O686" s="169"/>
      <c r="P686" s="187"/>
    </row>
    <row r="687" spans="1:16" s="18" customFormat="1" ht="23.25" hidden="1">
      <c r="A687" s="15"/>
      <c r="B687" s="2"/>
      <c r="C687" s="114"/>
      <c r="D687" s="2"/>
      <c r="E687" s="91"/>
      <c r="F687" s="2"/>
      <c r="G687" s="91"/>
      <c r="H687" s="2"/>
      <c r="I687" s="91"/>
      <c r="J687" s="3"/>
      <c r="K687" s="187"/>
      <c r="L687" s="187"/>
      <c r="M687" s="170"/>
      <c r="N687" s="169"/>
      <c r="O687" s="169"/>
      <c r="P687" s="187"/>
    </row>
    <row r="688" spans="1:19" s="18" customFormat="1" ht="23.25" hidden="1">
      <c r="A688" s="15"/>
      <c r="B688" s="2"/>
      <c r="C688" s="114"/>
      <c r="D688" s="2"/>
      <c r="E688" s="91"/>
      <c r="F688" s="2"/>
      <c r="G688" s="91"/>
      <c r="H688" s="2"/>
      <c r="I688" s="91"/>
      <c r="J688" s="3"/>
      <c r="K688" s="187"/>
      <c r="L688" s="187"/>
      <c r="M688" s="170"/>
      <c r="N688" s="169"/>
      <c r="O688" s="169"/>
      <c r="P688" s="187"/>
      <c r="Q688" s="8"/>
      <c r="R688" s="8"/>
      <c r="S688" s="8"/>
    </row>
    <row r="689" spans="1:19" s="18" customFormat="1" ht="23.25" hidden="1">
      <c r="A689" s="15"/>
      <c r="B689" s="2"/>
      <c r="C689" s="114"/>
      <c r="D689" s="2"/>
      <c r="E689" s="91"/>
      <c r="F689" s="2"/>
      <c r="G689" s="91"/>
      <c r="H689" s="2"/>
      <c r="I689" s="91"/>
      <c r="J689" s="3"/>
      <c r="K689" s="187"/>
      <c r="L689" s="187"/>
      <c r="M689" s="170"/>
      <c r="N689" s="169"/>
      <c r="O689" s="169"/>
      <c r="P689" s="187"/>
      <c r="Q689" s="8"/>
      <c r="R689" s="8"/>
      <c r="S689" s="8"/>
    </row>
    <row r="690" spans="1:19" s="18" customFormat="1" ht="23.25" hidden="1">
      <c r="A690" s="15"/>
      <c r="B690" s="2"/>
      <c r="C690" s="114"/>
      <c r="D690" s="2"/>
      <c r="E690" s="91"/>
      <c r="F690" s="2"/>
      <c r="G690" s="91"/>
      <c r="H690" s="2"/>
      <c r="I690" s="91"/>
      <c r="J690" s="3"/>
      <c r="K690" s="187"/>
      <c r="L690" s="187"/>
      <c r="M690" s="170"/>
      <c r="N690" s="169"/>
      <c r="O690" s="169"/>
      <c r="P690" s="187"/>
      <c r="Q690" s="8"/>
      <c r="R690" s="8"/>
      <c r="S690" s="8"/>
    </row>
    <row r="691" spans="1:19" s="18" customFormat="1" ht="23.25" hidden="1">
      <c r="A691" s="15"/>
      <c r="B691" s="2"/>
      <c r="C691" s="114"/>
      <c r="D691" s="2"/>
      <c r="E691" s="91"/>
      <c r="F691" s="2"/>
      <c r="G691" s="91"/>
      <c r="H691" s="2"/>
      <c r="I691" s="91"/>
      <c r="J691" s="3"/>
      <c r="K691" s="187"/>
      <c r="L691" s="187"/>
      <c r="M691" s="170"/>
      <c r="N691" s="169"/>
      <c r="O691" s="169"/>
      <c r="P691" s="187"/>
      <c r="Q691" s="8"/>
      <c r="R691" s="8"/>
      <c r="S691" s="8"/>
    </row>
    <row r="692" spans="1:19" s="18" customFormat="1" ht="23.25" hidden="1">
      <c r="A692" s="15"/>
      <c r="B692" s="2"/>
      <c r="C692" s="114"/>
      <c r="D692" s="2"/>
      <c r="E692" s="91"/>
      <c r="F692" s="2"/>
      <c r="G692" s="91"/>
      <c r="H692" s="2"/>
      <c r="I692" s="91"/>
      <c r="J692" s="3"/>
      <c r="K692" s="187"/>
      <c r="L692" s="187"/>
      <c r="M692" s="170"/>
      <c r="N692" s="169"/>
      <c r="O692" s="169"/>
      <c r="P692" s="187"/>
      <c r="Q692" s="8"/>
      <c r="R692" s="8"/>
      <c r="S692" s="8"/>
    </row>
    <row r="693" spans="1:19" s="18" customFormat="1" ht="23.25" hidden="1">
      <c r="A693" s="15"/>
      <c r="B693" s="2"/>
      <c r="C693" s="114"/>
      <c r="D693" s="2"/>
      <c r="E693" s="91"/>
      <c r="F693" s="2"/>
      <c r="G693" s="91"/>
      <c r="H693" s="2"/>
      <c r="I693" s="91"/>
      <c r="J693" s="3"/>
      <c r="K693" s="187"/>
      <c r="L693" s="187"/>
      <c r="M693" s="170"/>
      <c r="N693" s="169"/>
      <c r="O693" s="169"/>
      <c r="P693" s="187"/>
      <c r="Q693" s="8"/>
      <c r="R693" s="8"/>
      <c r="S693" s="8"/>
    </row>
    <row r="694" spans="1:19" s="18" customFormat="1" ht="23.25" hidden="1">
      <c r="A694" s="15"/>
      <c r="B694" s="2"/>
      <c r="C694" s="114"/>
      <c r="D694" s="2"/>
      <c r="E694" s="91"/>
      <c r="F694" s="2"/>
      <c r="G694" s="91"/>
      <c r="H694" s="2"/>
      <c r="I694" s="91"/>
      <c r="J694" s="3"/>
      <c r="K694" s="187"/>
      <c r="L694" s="187"/>
      <c r="M694" s="170"/>
      <c r="N694" s="169"/>
      <c r="O694" s="169"/>
      <c r="P694" s="187"/>
      <c r="Q694" s="8"/>
      <c r="R694" s="8"/>
      <c r="S694" s="8"/>
    </row>
    <row r="695" ht="23.25" hidden="1"/>
    <row r="696" ht="23.25" hidden="1"/>
    <row r="697" ht="23.25" hidden="1"/>
    <row r="698" ht="23.25" hidden="1"/>
    <row r="699" ht="23.25" hidden="1"/>
    <row r="700" ht="23.25" hidden="1"/>
    <row r="701" ht="23.25" hidden="1"/>
    <row r="702" ht="23.25" hidden="1"/>
    <row r="703" ht="23.25" hidden="1"/>
    <row r="704" ht="23.25" hidden="1"/>
    <row r="705" ht="23.25" hidden="1"/>
    <row r="706" ht="23.25" hidden="1"/>
    <row r="707" ht="23.25" hidden="1"/>
    <row r="708" ht="23.25" hidden="1"/>
    <row r="709" ht="23.25" hidden="1"/>
    <row r="710" ht="23.25" hidden="1"/>
    <row r="711" ht="23.25" hidden="1"/>
    <row r="712" ht="23.25" hidden="1"/>
    <row r="713" ht="23.25" hidden="1"/>
    <row r="714" ht="23.25" hidden="1"/>
    <row r="715" ht="23.25" hidden="1"/>
    <row r="716" ht="23.25" hidden="1"/>
    <row r="717" ht="23.25" hidden="1"/>
    <row r="718" ht="23.25" hidden="1"/>
    <row r="719" ht="23.25" hidden="1"/>
    <row r="720" ht="23.25" hidden="1"/>
    <row r="721" ht="23.25" customHeight="1" hidden="1"/>
    <row r="722" ht="23.25" customHeight="1" hidden="1"/>
    <row r="723" ht="23.25" customHeight="1" hidden="1"/>
    <row r="724" ht="23.25" customHeight="1" hidden="1"/>
    <row r="725" ht="23.25" customHeight="1" hidden="1"/>
    <row r="726" ht="23.25" customHeight="1" hidden="1"/>
    <row r="727" ht="23.25" customHeight="1" hidden="1"/>
    <row r="728" ht="23.25" customHeight="1" hidden="1"/>
    <row r="729" ht="23.25" customHeight="1" hidden="1"/>
    <row r="730" ht="23.25" customHeight="1" hidden="1"/>
    <row r="731" ht="23.25" customHeight="1" hidden="1"/>
    <row r="732" ht="23.25" customHeight="1" hidden="1"/>
    <row r="733" ht="23.25" customHeight="1" hidden="1"/>
    <row r="734" ht="23.25" customHeight="1" hidden="1"/>
    <row r="735" ht="23.25" hidden="1"/>
    <row r="736" ht="23.25" hidden="1"/>
    <row r="737" ht="23.25" hidden="1"/>
    <row r="738" ht="23.25" hidden="1"/>
    <row r="739" ht="23.25" hidden="1"/>
    <row r="740" ht="23.25" hidden="1"/>
    <row r="741" ht="23.25" hidden="1"/>
    <row r="742" ht="23.25" hidden="1"/>
    <row r="743" ht="23.25" hidden="1"/>
    <row r="744" ht="23.25" hidden="1"/>
    <row r="745" ht="23.25" hidden="1"/>
    <row r="746" ht="23.25" hidden="1"/>
    <row r="747" ht="23.25" hidden="1"/>
    <row r="748" ht="23.25" hidden="1"/>
    <row r="749" ht="23.25" hidden="1"/>
    <row r="750" ht="23.25" hidden="1"/>
    <row r="751" ht="23.25" hidden="1"/>
    <row r="752" ht="23.25" hidden="1"/>
    <row r="753" ht="23.25" hidden="1"/>
    <row r="754" ht="23.25" hidden="1"/>
    <row r="755" ht="23.25" hidden="1"/>
    <row r="756" ht="23.25" hidden="1"/>
    <row r="757" ht="23.25" hidden="1"/>
    <row r="758" ht="23.25" hidden="1"/>
    <row r="759" ht="23.25" hidden="1"/>
    <row r="760" ht="23.25" hidden="1"/>
    <row r="761" ht="23.25" hidden="1"/>
    <row r="762" ht="23.25" hidden="1"/>
    <row r="763" ht="23.25" hidden="1"/>
    <row r="764" ht="23.25" hidden="1"/>
    <row r="765" ht="23.25" hidden="1"/>
    <row r="766" ht="23.25" hidden="1"/>
    <row r="767" ht="23.25" hidden="1"/>
    <row r="768" ht="23.25" hidden="1"/>
    <row r="769" ht="23.25" hidden="1"/>
    <row r="770" ht="23.25" hidden="1"/>
    <row r="771" ht="23.25" hidden="1"/>
    <row r="772" ht="23.25" hidden="1"/>
    <row r="773" ht="23.25" hidden="1"/>
    <row r="774" ht="23.25" hidden="1"/>
    <row r="775" ht="23.25" hidden="1"/>
    <row r="776" ht="23.25" hidden="1"/>
    <row r="777" ht="23.25" hidden="1"/>
    <row r="778" ht="23.25" hidden="1"/>
    <row r="779" ht="23.25" hidden="1"/>
    <row r="780" ht="23.25" hidden="1"/>
    <row r="781" ht="23.25" hidden="1"/>
    <row r="782" ht="23.25" hidden="1"/>
    <row r="783" ht="23.25" hidden="1"/>
    <row r="784" ht="23.25" hidden="1"/>
    <row r="785" ht="23.25" hidden="1"/>
    <row r="786" ht="23.25" hidden="1"/>
    <row r="787" ht="23.25" hidden="1"/>
    <row r="788" ht="23.25" hidden="1"/>
    <row r="789" ht="23.25" hidden="1"/>
    <row r="790" ht="23.25" hidden="1"/>
    <row r="791" ht="23.25" hidden="1"/>
    <row r="792" ht="23.25" hidden="1"/>
    <row r="793" ht="23.25" hidden="1"/>
    <row r="794" ht="23.25" hidden="1"/>
    <row r="795" ht="23.25" hidden="1"/>
    <row r="796" ht="23.25" hidden="1"/>
    <row r="797" ht="23.25" hidden="1"/>
    <row r="798" ht="23.25" hidden="1"/>
    <row r="799" ht="23.25" hidden="1"/>
    <row r="800" ht="23.25" hidden="1"/>
    <row r="801" ht="23.25" hidden="1"/>
    <row r="802" ht="23.25" hidden="1"/>
    <row r="803" ht="23.25" hidden="1"/>
    <row r="804" ht="23.25" hidden="1"/>
    <row r="805" ht="23.25" hidden="1"/>
    <row r="806" ht="23.25" hidden="1"/>
    <row r="807" ht="23.25" hidden="1"/>
    <row r="808" ht="23.25" hidden="1"/>
    <row r="809" ht="23.25" hidden="1"/>
    <row r="810" ht="23.25" hidden="1"/>
    <row r="811" ht="23.25" hidden="1"/>
    <row r="812" ht="23.25" hidden="1"/>
    <row r="813" ht="23.25" hidden="1"/>
    <row r="814" ht="23.25" hidden="1"/>
    <row r="815" ht="23.25" hidden="1"/>
    <row r="816" ht="23.25" hidden="1"/>
    <row r="817" spans="1:16" s="305" customFormat="1" ht="23.25">
      <c r="A817" s="298"/>
      <c r="B817" s="299" t="s">
        <v>219</v>
      </c>
      <c r="C817" s="300">
        <v>250</v>
      </c>
      <c r="D817" s="301"/>
      <c r="E817" s="301"/>
      <c r="F817" s="301"/>
      <c r="G817" s="301"/>
      <c r="H817" s="301"/>
      <c r="I817" s="301"/>
      <c r="J817" s="302"/>
      <c r="K817" s="303"/>
      <c r="L817" s="304"/>
      <c r="M817" s="304"/>
      <c r="N817" s="304"/>
      <c r="O817" s="303">
        <f>SUM(O6,O14,O68,O76,O103,O128,O139,O162,O174,O183,O188)</f>
        <v>0</v>
      </c>
      <c r="P817" s="303">
        <f>O817/C817</f>
        <v>0</v>
      </c>
    </row>
    <row r="818" spans="1:16" s="128" customFormat="1" ht="23.25">
      <c r="A818" s="49"/>
      <c r="B818" s="171"/>
      <c r="C818" s="172"/>
      <c r="E818" s="129"/>
      <c r="G818" s="129"/>
      <c r="I818" s="129"/>
      <c r="J818" s="225"/>
      <c r="K818" s="228"/>
      <c r="L818" s="173"/>
      <c r="M818" s="173"/>
      <c r="N818" s="162"/>
      <c r="O818" s="183"/>
      <c r="P818" s="209" t="str">
        <f>IF(P817&gt;=4.51,"ดีมาก",IF(P817&gt;=3.51,"ดี",IF(P817&gt;=2.51,"พอใช้",IF(P817&gt;=1.51,"ควรปรับปรุง","ต้องปรับปรุง"))))</f>
        <v>ต้องปรับปรุง</v>
      </c>
    </row>
    <row r="819" spans="1:16" ht="23.25">
      <c r="A819" s="237" t="s">
        <v>152</v>
      </c>
      <c r="B819" s="237"/>
      <c r="C819" s="113"/>
      <c r="E819" s="2"/>
      <c r="G819" s="2"/>
      <c r="I819" s="2"/>
      <c r="J819" s="229"/>
      <c r="K819" s="230"/>
      <c r="L819" s="230"/>
      <c r="M819" s="230"/>
      <c r="N819" s="230"/>
      <c r="O819" s="230"/>
      <c r="P819" s="230"/>
    </row>
    <row r="820" spans="1:16" ht="23.25">
      <c r="A820" s="119" t="s">
        <v>151</v>
      </c>
      <c r="B820" s="119" t="s">
        <v>153</v>
      </c>
      <c r="C820" s="113"/>
      <c r="E820" s="2"/>
      <c r="G820" s="2"/>
      <c r="I820" s="2"/>
      <c r="J820" s="8"/>
      <c r="K820" s="231"/>
      <c r="L820" s="231"/>
      <c r="M820" s="231"/>
      <c r="N820" s="231"/>
      <c r="O820" s="231"/>
      <c r="P820" s="231"/>
    </row>
    <row r="821" spans="1:16" ht="23.25">
      <c r="A821" s="119" t="s">
        <v>154</v>
      </c>
      <c r="B821" s="119" t="s">
        <v>155</v>
      </c>
      <c r="C821" s="113"/>
      <c r="E821" s="2"/>
      <c r="G821" s="2"/>
      <c r="I821" s="2"/>
      <c r="J821" s="8"/>
      <c r="K821" s="231"/>
      <c r="L821" s="231"/>
      <c r="M821" s="231"/>
      <c r="N821" s="231"/>
      <c r="O821" s="231"/>
      <c r="P821" s="231"/>
    </row>
    <row r="822" spans="1:16" ht="23.25">
      <c r="A822" s="119" t="s">
        <v>156</v>
      </c>
      <c r="B822" s="119" t="s">
        <v>157</v>
      </c>
      <c r="C822" s="113"/>
      <c r="E822" s="2"/>
      <c r="G822" s="2"/>
      <c r="I822" s="2"/>
      <c r="J822" s="8"/>
      <c r="K822" s="231"/>
      <c r="L822" s="231"/>
      <c r="M822" s="231"/>
      <c r="N822" s="231"/>
      <c r="O822" s="231"/>
      <c r="P822" s="231"/>
    </row>
    <row r="823" spans="1:16" ht="23.25">
      <c r="A823" s="119" t="s">
        <v>158</v>
      </c>
      <c r="B823" s="119" t="s">
        <v>159</v>
      </c>
      <c r="C823" s="113"/>
      <c r="E823" s="2"/>
      <c r="G823" s="2"/>
      <c r="I823" s="2"/>
      <c r="J823" s="8"/>
      <c r="K823" s="231"/>
      <c r="L823" s="231"/>
      <c r="M823" s="231"/>
      <c r="N823" s="231"/>
      <c r="O823" s="231"/>
      <c r="P823" s="231"/>
    </row>
    <row r="824" spans="1:16" ht="23.25">
      <c r="A824" s="15" t="s">
        <v>229</v>
      </c>
      <c r="B824" s="2" t="s">
        <v>230</v>
      </c>
      <c r="C824" s="113"/>
      <c r="E824" s="2"/>
      <c r="G824" s="2"/>
      <c r="I824" s="2"/>
      <c r="J824" s="8"/>
      <c r="K824" s="231"/>
      <c r="L824" s="231"/>
      <c r="M824" s="231"/>
      <c r="N824" s="231"/>
      <c r="O824" s="231"/>
      <c r="P824" s="231"/>
    </row>
    <row r="825" spans="1:16" ht="23.25">
      <c r="A825" s="127" t="s">
        <v>202</v>
      </c>
      <c r="C825" s="113"/>
      <c r="E825" s="2"/>
      <c r="G825" s="2"/>
      <c r="I825" s="2"/>
      <c r="J825" s="8"/>
      <c r="K825" s="231"/>
      <c r="L825" s="231"/>
      <c r="M825" s="231"/>
      <c r="N825" s="231"/>
      <c r="O825" s="231"/>
      <c r="P825" s="231"/>
    </row>
    <row r="826" spans="1:16" ht="23.25">
      <c r="A826" s="15" t="s">
        <v>204</v>
      </c>
      <c r="C826" s="113"/>
      <c r="E826" s="2"/>
      <c r="G826" s="2"/>
      <c r="I826" s="2"/>
      <c r="J826" s="8"/>
      <c r="K826" s="231"/>
      <c r="L826" s="231"/>
      <c r="M826" s="231"/>
      <c r="N826" s="231"/>
      <c r="O826" s="231"/>
      <c r="P826" s="231"/>
    </row>
    <row r="827" spans="1:16" ht="23.25">
      <c r="A827" s="15" t="s">
        <v>232</v>
      </c>
      <c r="C827" s="113"/>
      <c r="E827" s="2"/>
      <c r="G827" s="2"/>
      <c r="I827" s="2"/>
      <c r="J827" s="8"/>
      <c r="K827" s="231"/>
      <c r="L827" s="231"/>
      <c r="M827" s="231"/>
      <c r="N827" s="231"/>
      <c r="O827" s="231"/>
      <c r="P827" s="231"/>
    </row>
    <row r="828" spans="3:16" ht="23.25">
      <c r="C828" s="113"/>
      <c r="E828" s="2"/>
      <c r="G828" s="2"/>
      <c r="I828" s="2"/>
      <c r="J828" s="8"/>
      <c r="K828" s="231"/>
      <c r="L828" s="231"/>
      <c r="M828" s="231"/>
      <c r="N828" s="231"/>
      <c r="O828" s="231"/>
      <c r="P828" s="231"/>
    </row>
    <row r="829" spans="3:16" ht="23.25">
      <c r="C829" s="113"/>
      <c r="E829" s="2"/>
      <c r="G829" s="2"/>
      <c r="I829" s="2"/>
      <c r="J829" s="8"/>
      <c r="K829" s="231"/>
      <c r="L829" s="231"/>
      <c r="M829" s="231"/>
      <c r="N829" s="231"/>
      <c r="O829" s="231"/>
      <c r="P829" s="231"/>
    </row>
    <row r="830" spans="3:16" ht="23.25">
      <c r="C830" s="113"/>
      <c r="E830" s="2"/>
      <c r="G830" s="2"/>
      <c r="I830" s="2"/>
      <c r="J830" s="8"/>
      <c r="K830" s="231"/>
      <c r="L830" s="231"/>
      <c r="M830" s="231"/>
      <c r="N830" s="231"/>
      <c r="O830" s="231"/>
      <c r="P830" s="231"/>
    </row>
  </sheetData>
  <mergeCells count="14">
    <mergeCell ref="A1:P1"/>
    <mergeCell ref="I4:I5"/>
    <mergeCell ref="A2:P2"/>
    <mergeCell ref="A3:B5"/>
    <mergeCell ref="C3:C5"/>
    <mergeCell ref="D3:I3"/>
    <mergeCell ref="J3:J5"/>
    <mergeCell ref="K3:N3"/>
    <mergeCell ref="O3:O5"/>
    <mergeCell ref="P3:P5"/>
    <mergeCell ref="E4:E5"/>
    <mergeCell ref="G4:G5"/>
    <mergeCell ref="A819:B819"/>
    <mergeCell ref="A181:B181"/>
  </mergeCells>
  <printOptions horizontalCentered="1"/>
  <pageMargins left="0.7874015748031497" right="0.7874015748031497" top="1.1811023622047245" bottom="1.1811023622047245" header="0" footer="0"/>
  <pageSetup firstPageNumber="16" useFirstPageNumber="1" horizontalDpi="300" verticalDpi="300" orientation="landscape" paperSize="9" scale="59" r:id="rId1"/>
  <rowBreaks count="2" manualBreakCount="2">
    <brk id="150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hwh</dc:creator>
  <cp:keywords/>
  <dc:description/>
  <cp:lastModifiedBy>iLLuSioN</cp:lastModifiedBy>
  <cp:lastPrinted>2008-02-08T03:18:57Z</cp:lastPrinted>
  <dcterms:created xsi:type="dcterms:W3CDTF">2007-11-14T14:56:43Z</dcterms:created>
  <dcterms:modified xsi:type="dcterms:W3CDTF">2008-06-10T03:06:22Z</dcterms:modified>
  <cp:category/>
  <cp:version/>
  <cp:contentType/>
  <cp:contentStatus/>
</cp:coreProperties>
</file>