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0050" tabRatio="981" firstSheet="14" activeTab="28"/>
  </bookViews>
  <sheets>
    <sheet name="สมศ.1" sheetId="1" r:id="rId1"/>
    <sheet name="รายละเอียด1" sheetId="2" r:id="rId2"/>
    <sheet name="สมศ.2" sheetId="3" r:id="rId3"/>
    <sheet name="สมศ.3" sheetId="4" r:id="rId4"/>
    <sheet name="รายละเอียด3 รายชื่อนศสำเร็จ-โท" sheetId="5" r:id="rId5"/>
    <sheet name="รายละเอียด3 publi-โท" sheetId="6" r:id="rId6"/>
    <sheet name="รายละเอียด3 pro-โท" sheetId="7" r:id="rId7"/>
    <sheet name="สมศ.4" sheetId="8" r:id="rId8"/>
    <sheet name="รายละเอียด4 รายชื่อนศสำเร็จ-เอก" sheetId="9" r:id="rId9"/>
    <sheet name="รายละเอียด4 publi-เอก." sheetId="10" r:id="rId10"/>
    <sheet name="รายละเอียด4 pro-เอก." sheetId="11" r:id="rId11"/>
    <sheet name="สมศ.5" sheetId="12" r:id="rId12"/>
    <sheet name="รายละเอียด5 publi-อจ." sheetId="13" r:id="rId13"/>
    <sheet name="รายละเอียด5 pro-อจ" sheetId="14" r:id="rId14"/>
    <sheet name="สมศ.6" sheetId="15" r:id="rId15"/>
    <sheet name="รายละเอียด6" sheetId="16" r:id="rId16"/>
    <sheet name="สมศ.7" sheetId="17" r:id="rId17"/>
    <sheet name="รายละเอียด7" sheetId="18" r:id="rId18"/>
    <sheet name="สมศ.8" sheetId="19" r:id="rId19"/>
    <sheet name="รายละเอียด8" sheetId="20" r:id="rId20"/>
    <sheet name="สมศ.9" sheetId="21" r:id="rId21"/>
    <sheet name="รายละเอียด9" sheetId="22" r:id="rId22"/>
    <sheet name="สมศ.10" sheetId="23" r:id="rId23"/>
    <sheet name="สมศ.11" sheetId="24" r:id="rId24"/>
    <sheet name="สมศ.12" sheetId="25" r:id="rId25"/>
    <sheet name="สมศ.13" sheetId="26" r:id="rId26"/>
    <sheet name="สมศ.14" sheetId="27" r:id="rId27"/>
    <sheet name="รายละเอียด14" sheetId="28" r:id="rId28"/>
    <sheet name="สมศ.15" sheetId="29" r:id="rId29"/>
    <sheet name="สมศ.16" sheetId="30" r:id="rId30"/>
    <sheet name="สมศ.17" sheetId="31" r:id="rId31"/>
    <sheet name="สมศ.18.1" sheetId="32" r:id="rId32"/>
    <sheet name="สมศ.18.2" sheetId="33" r:id="rId33"/>
  </sheets>
  <definedNames>
    <definedName name="_xlnm.Print_Area" localSheetId="27">'รายละเอียด14'!$A$1:$L$56</definedName>
    <definedName name="_xlnm.Print_Area" localSheetId="6">'รายละเอียด3 pro-โท'!$A$1:$N$25</definedName>
    <definedName name="_xlnm.Print_Area" localSheetId="5">'รายละเอียด3 publi-โท'!$A$1:$N$26</definedName>
    <definedName name="_xlnm.Print_Area" localSheetId="4">'รายละเอียด3 รายชื่อนศสำเร็จ-โท'!$A$1:$G$64</definedName>
    <definedName name="_xlnm.Print_Area" localSheetId="10">'รายละเอียด4 pro-เอก.'!$A$1:$N$26</definedName>
    <definedName name="_xlnm.Print_Area" localSheetId="9">'รายละเอียด4 publi-เอก.'!$A$1:$N$26</definedName>
    <definedName name="_xlnm.Print_Area" localSheetId="8">'รายละเอียด4 รายชื่อนศสำเร็จ-เอก'!$A$1:$G$30</definedName>
    <definedName name="_xlnm.Print_Area" localSheetId="13">'รายละเอียด5 pro-อจ'!$A$1:$K$25</definedName>
    <definedName name="_xlnm.Print_Area" localSheetId="12">'รายละเอียด5 publi-อจ.'!$A$1:$P$25</definedName>
    <definedName name="_xlnm.Print_Area" localSheetId="15">'รายละเอียด6'!$A$1:$F$21</definedName>
    <definedName name="_xlnm.Print_Area" localSheetId="17">'รายละเอียด7'!$A$1:$J$28</definedName>
    <definedName name="_xlnm.Print_Area" localSheetId="19">'รายละเอียด8'!$A$1:$H$20</definedName>
    <definedName name="_xlnm.Print_Area" localSheetId="21">'รายละเอียด9'!$A$1:$T$28</definedName>
    <definedName name="_xlnm.Print_Area" localSheetId="0">'สมศ.1'!$A$1:$M$21</definedName>
    <definedName name="_xlnm.Print_Area" localSheetId="22">'สมศ.10'!$A$1:$H$25</definedName>
    <definedName name="_xlnm.Print_Area" localSheetId="23">'สมศ.11'!$A$1:$J$28</definedName>
    <definedName name="_xlnm.Print_Area" localSheetId="24">'สมศ.12'!$A$1:$C$12</definedName>
    <definedName name="_xlnm.Print_Area" localSheetId="25">'สมศ.13'!$A$1:$C$16</definedName>
    <definedName name="_xlnm.Print_Area" localSheetId="26">'สมศ.14'!$A$1:$Q$23</definedName>
    <definedName name="_xlnm.Print_Area" localSheetId="28">'สมศ.15'!$A$1:$C$19</definedName>
    <definedName name="_xlnm.Print_Area" localSheetId="29">'สมศ.16'!$A$1:$I$25</definedName>
    <definedName name="_xlnm.Print_Area" localSheetId="30">'สมศ.17'!$A$1:$I$26</definedName>
    <definedName name="_xlnm.Print_Area" localSheetId="31">'สมศ.18.1'!$A$1:$J$29</definedName>
    <definedName name="_xlnm.Print_Area" localSheetId="2">'สมศ.2'!$A$1:$Y$18</definedName>
    <definedName name="_xlnm.Print_Area" localSheetId="3">'สมศ.3'!$A$1:$J$32</definedName>
    <definedName name="_xlnm.Print_Area" localSheetId="7">'สมศ.4'!$A$1:$J$30</definedName>
    <definedName name="_xlnm.Print_Area" localSheetId="11">'สมศ.5'!$A$1:$K$19</definedName>
    <definedName name="_xlnm.Print_Area" localSheetId="16">'สมศ.7'!$A$1:$I$23</definedName>
    <definedName name="_xlnm.Print_Area" localSheetId="18">'สมศ.8'!$A$1:$N$26</definedName>
    <definedName name="_xlnm.Print_Area" localSheetId="20">'สมศ.9'!$A$1:$H$23</definedName>
    <definedName name="_xlnm.Print_Titles" localSheetId="27">'รายละเอียด14'!$3:$4</definedName>
  </definedNames>
  <calcPr fullCalcOnLoad="1"/>
</workbook>
</file>

<file path=xl/sharedStrings.xml><?xml version="1.0" encoding="utf-8"?>
<sst xmlns="http://schemas.openxmlformats.org/spreadsheetml/2006/main" count="1260" uniqueCount="680">
  <si>
    <t>คณะเภสัชศาสตร์</t>
  </si>
  <si>
    <t xml:space="preserve">1. บัณฑิตปริญญาตรีที่ได้งานทำหรือประกอบอาชีพอิสระภายใน 1 ปี </t>
  </si>
  <si>
    <t>จำนวน</t>
  </si>
  <si>
    <t>บัณฑิตที่ทำงานแล้ว ประกอบอาชีพอิสระ และศึกษาต่อภายใน 1 ปี</t>
  </si>
  <si>
    <t>จำนวน(1)+(2) ไม่รวมศึกษาต่อ</t>
  </si>
  <si>
    <t>ร้อยละของบัณฑิตที่ได้งานทำ</t>
  </si>
  <si>
    <t>ผลประเมินตัวบ่งชี้</t>
  </si>
  <si>
    <t>บัณฑิตที่ได้งานทำ (1)</t>
  </si>
  <si>
    <t>ประกอบอาชีพอิสระ (2)</t>
  </si>
  <si>
    <t>ศึกษาต่อ</t>
  </si>
  <si>
    <t>ทั้งหมด</t>
  </si>
  <si>
    <t>ร้อยละ</t>
  </si>
  <si>
    <t>ปีการศึกษา 2551</t>
  </si>
  <si>
    <t>ปีการศึกษา 2552</t>
  </si>
  <si>
    <t>ปีการศึกษา 2553</t>
  </si>
  <si>
    <t xml:space="preserve">ข้อมูลที่ต้องการ </t>
  </si>
  <si>
    <t>รายงานข้อมูล ณ วันที่ …………………………….</t>
  </si>
  <si>
    <t>โทร. ………….........................................................</t>
  </si>
  <si>
    <t>ชื่อ ..................................................... ผู้ให้ข้อมูล</t>
  </si>
  <si>
    <t>ปีการศึกษา</t>
  </si>
  <si>
    <t xml:space="preserve">2. คุณภาพของบัณฑิตปริญญาตรี โทและเอก ตามกรอบมาตรฐานคุณวุฒิอุดมศึกษาแห่งชาติ </t>
  </si>
  <si>
    <t xml:space="preserve">  ค่าเฉลี่ยความพึงพอใจของนายจ้าง/ผู้ประกอบการ/ผู้ใช้บัณฑิต</t>
  </si>
  <si>
    <t>ภาพรวมทุกด้าน</t>
  </si>
  <si>
    <t>ด้านวิชาการ/วิชาชีพ</t>
  </si>
  <si>
    <t xml:space="preserve">    ด้านทั่วไป</t>
  </si>
  <si>
    <t xml:space="preserve">  ด้านบุคลิกภาพ</t>
  </si>
  <si>
    <t>ด้านคุณธรรมจริยธรรม</t>
  </si>
  <si>
    <t>ค่าเฉลี่ย</t>
  </si>
  <si>
    <t>S.D.</t>
  </si>
  <si>
    <t>ผลรวม ปี 51-53</t>
  </si>
  <si>
    <t xml:space="preserve">หมายเหตุ </t>
  </si>
  <si>
    <t>ปีการศึกษา 2551-2553 ยังไม่มีการรวบรวมข้อมูลตามกรอบมาตรฐานคุณวุฒิอุดมศึกษาแห่งชาติ</t>
  </si>
  <si>
    <t>ตีพิมพ์</t>
  </si>
  <si>
    <t>รวม (6)</t>
  </si>
  <si>
    <t>ระดับชาติ
(1)</t>
  </si>
  <si>
    <t>นานาชาติ
(4)</t>
  </si>
  <si>
    <t>(คำนวณตาม</t>
  </si>
  <si>
    <t>ตีพิมพ์TCI 
(2)</t>
  </si>
  <si>
    <t>ค่าน้ำหนักแล้ว)</t>
  </si>
  <si>
    <t xml:space="preserve">ปีการศึกษา 2551 </t>
  </si>
  <si>
    <t>ผลรวมปี 51-53</t>
  </si>
  <si>
    <t>คำอธิบายตารางเพิ่มเติม บทความวิจัยที่ได้รับการตีพิมพ์</t>
  </si>
  <si>
    <t xml:space="preserve">1. นำเสนอระดับชาติ หมายถึง บทความวิจัยฉบับสมบูรณ์ (Full paper) ที่ตีพิมพ์ในรายงานสืบเนื่องจากการประชุมวิชาการระดับชาติที่มีกองบรรณาธิการจัดทำรายงานฯ หรือคณะกรรมการจัดประชุมประกอบด้วยศาสตราจารย์ หรือผู้ทรงคุณวุฒิระดับปริญญาเอก หรือผู้ทรงคุณวุฒิที่มีผลงานเป็นที่ยอมรับในสาขาวิชานั้นๆ จากนอกสถาบันเจ้าภาพอย่างน้อยร้อยละ ๒๕ และมีผู้ประเมินบทความที่เป็นผู้เชี่ยวชาญในสาขานั้นจากนอกสถาบันของเจ้าของบทความ (มีค่าน้ำหนักเท่ากับ 0.125)
</t>
  </si>
  <si>
    <t>2. นำเสนอนานาชาติ/ตีพิมพ์TCI หมายถึง บทความจากผลงานวิจัยที่ได้รับการตีพิมพ์ในวารสารวิชาการ (Journal) ระดับชาติที่ปรากฏในฐานข้อมูล TCI หรือ บทความวิจัยฉบับสมบูรณ์ (Full paper) ที่ตีพิมพ์ในรายงานสืบเนื่องจากการประชุมวิชาการระดับนานาชาติ ที่มีกองบรรณาธิการจัดทำรายงานฯ หรือคณะกรรมการจัดประชุม ประกอบด้วยศาสตราจารย์ หรือผู้ทรงคุณวุฒิระดับปริญญาเอก หรือผู้ทรงคุณวุฒิที่มีผลงานเป็นที่ยอมรับในสาขาวิชานั้นๆ จากต่างประเทศอย่างน้อยร้อยละ ๒๕ และมีผู้ประเมินบทความที่เป็นผู้เชี่ยวชาญในสาขานั้นจากต่างประเทศ  (มีค่าน้ำหนักเท่ากับ 0.25)</t>
  </si>
  <si>
    <t>3. ตีพิมพ์ระดับชาติ หมายถึง บทความจากผลงานวิจัยที่ได้รับการตีพิมพ์ในวารสารวิชาการ(Journal) ที่มีชื่อปรากฏอยู่ในบัญชีรายชื่อวารสารระดับชาติที่ สำนักงานคณะกรรมการการอุดมศึกษาเผยแพร่ใน Web Site ของสำนักงานฯ  (มีค่าน้ำหนักเท่ากับ 0.5)</t>
  </si>
  <si>
    <t>4. ตีพิมพ์นานาชาติ หมายถึง บทความจากผลงานวิจัยที่ได้รับการตีพิมพ์ในวารสารวิชาการ (Journal) ระดับนานาชาติที่ปรากฏในฐานข้อมูลสากลอื่นๆ ที่ยอมรับในศาสตร์นั้นนอกเหนือฐานข้อมูล ISI หรือบทความจากผลงานวิจัยที่ได้รับการตีพิมพ์ในวารสาร วิชาการ (Journal) ที่มีชื่อปรากฏอยู่ในบัญชีรายชื่อวารสารระดับนานาชาติที่ สำนักงานคณะกรรมการการอุดมศึกษาเผยแพร่ใน Web Site ของสำนักงานฯ (มีค่าน้ำหนักเท่ากับ 0.75)</t>
  </si>
  <si>
    <t>5. ตีพิมพ์ ISI หมายถึง บทความจากผลงานวิจัยที่ได้รับการตีพิมพ์ในวารสารวิชาการ (Journal) ระดับนานาชาติที่ปรากฏในฐานข้อมูลสากล ISI (มีค่าน้ำหนักเท่ากับ 1.00)</t>
  </si>
  <si>
    <t>(ระบุให้ครบถ้วน)</t>
  </si>
  <si>
    <t>จำนวนและรายชื่อวิทยานิพนธ์ สารนิพนธ์ระดับปริญญาโทในแต่ละปีการศึกษา ที่ได้รับการตีพิมพ์ในวารสารระดับชาติหรือนานาชาติของผู้สำเร็จการศึกษา</t>
  </si>
  <si>
    <t xml:space="preserve">ระดับปริญญาโท รายปีตามปีปฏิทินที่ตรงกับปีการศึกษา พร้อมชื่อเจ้าของบทความ ปีที่ตีพิมพ์ จากการประชุมวิชาการที่ตีพิมพ์ ค่าน้ำหนักของบทความวิจัยแต่ละชิ้น </t>
  </si>
  <si>
    <t>ชื่อวารสารหรือรายงานสืบเนื่อง</t>
  </si>
  <si>
    <t>ชื่อเจ้าของผลงาน</t>
  </si>
  <si>
    <t>อาจารย์</t>
  </si>
  <si>
    <t>และนักวิจัย</t>
  </si>
  <si>
    <t>ผลรวม ปี51-53</t>
  </si>
  <si>
    <t>ISI 
(5)</t>
  </si>
  <si>
    <t>ผลงานตามปีปฏิทินที่ตรงกับปีการศึกษา</t>
  </si>
  <si>
    <t>รวม</t>
  </si>
  <si>
    <t>จำนวนอาจารย์
นักวิจัยทั้งหมด</t>
  </si>
  <si>
    <t xml:space="preserve">5. งานวิจัยหรืองานสร้างสรรค์ที่ได้รับการตีพิมพ์หรือเผยแพร่ </t>
  </si>
  <si>
    <t>ผลประเมิน
ตัวบ่งชี้</t>
  </si>
  <si>
    <t>ชื่อผลงาน</t>
  </si>
  <si>
    <t>ปีที่ผลงาน</t>
  </si>
  <si>
    <t>ปีที่นำไป</t>
  </si>
  <si>
    <t>ชื่อหน่วยงานที่นำไป</t>
  </si>
  <si>
    <t>ผลดีที่เกิดขึ้น</t>
  </si>
  <si>
    <t>แล้วเสร็จ</t>
  </si>
  <si>
    <t>ใช้ประโยชน์</t>
  </si>
  <si>
    <t>เป็นรูปธรรม</t>
  </si>
  <si>
    <t>คณะ/หน่วยงาน</t>
  </si>
  <si>
    <t>จำนวนผลงานวิชการ</t>
  </si>
  <si>
    <t>บทความ</t>
  </si>
  <si>
    <t>ตำรา/หนังสือ</t>
  </si>
  <si>
    <t>รวม 5</t>
  </si>
  <si>
    <t>นักวิจัย</t>
  </si>
  <si>
    <t>ที่ตรวจโดย</t>
  </si>
  <si>
    <t>ตามเกณฑ์การ</t>
  </si>
  <si>
    <t>คำอธิบายตารางเพิ่มเติม การกำหนดระดับคุณภาพผลงานวิชาการดังนี้</t>
  </si>
  <si>
    <t xml:space="preserve">7. ผลงานวิชาการที่ได้รับการรับรองคุณภาพ </t>
  </si>
  <si>
    <t>ปีที่ได้</t>
  </si>
  <si>
    <t>ชื่อหน่วยงานที่</t>
  </si>
  <si>
    <t>รับรองคุณภาพ</t>
  </si>
  <si>
    <t>งบประมาณ</t>
  </si>
  <si>
    <t>ผลประเมิน</t>
  </si>
  <si>
    <t>มีการบูรณาการ/ขยายผล</t>
  </si>
  <si>
    <t>รายรับ</t>
  </si>
  <si>
    <t>การวิจัย</t>
  </si>
  <si>
    <t>(1)</t>
  </si>
  <si>
    <t>(2)</t>
  </si>
  <si>
    <t>(3)</t>
  </si>
  <si>
    <t>(4)</t>
  </si>
  <si>
    <t>ลำดับที่</t>
  </si>
  <si>
    <t>วัตถุประสงค์</t>
  </si>
  <si>
    <t>ช่วงระยะเวลาดำเนินการ</t>
  </si>
  <si>
    <t>ที่มาของโครงการ</t>
  </si>
  <si>
    <t>หัวหน้าโครงการ</t>
  </si>
  <si>
    <t xml:space="preserve">ผลการประเมิน </t>
  </si>
  <si>
    <t xml:space="preserve"> การประเมินการบูรณาการ/นำผลไปปรับปรุง</t>
  </si>
  <si>
    <t>รายจ่ายจริง</t>
  </si>
  <si>
    <t>ความพึงพอใจผู้รับบริการ</t>
  </si>
  <si>
    <t>สร้างความเข้มแข็งให้ชุมชน</t>
  </si>
  <si>
    <t>ผลกระทบที่มีต่อชุมชน/สังคม/องค์กร</t>
  </si>
  <si>
    <t>การเรียนการสอน</t>
  </si>
  <si>
    <t>ปรับปรุงรายวิชา</t>
  </si>
  <si>
    <t>เปิดรายวิชาการใหม่</t>
  </si>
  <si>
    <t>แต่งหนังสือ/ตำรา</t>
  </si>
  <si>
    <t xml:space="preserve"> </t>
  </si>
  <si>
    <t>หมายเหตุ  คำอธิบาย</t>
  </si>
  <si>
    <t>1. ที่มาของโครงการ  โปรดระบุข้อมูลอย่างหนึ่งอย่างใดดังนี้</t>
  </si>
  <si>
    <t>2.ผลการประเมินโครงการ</t>
  </si>
  <si>
    <t>3.มีการบูรณาการ/ขยายผล</t>
  </si>
  <si>
    <t>(ข้อ)</t>
  </si>
  <si>
    <t>เกณฑ์มาตรฐาน</t>
  </si>
  <si>
    <t>1</t>
  </si>
  <si>
    <t>2</t>
  </si>
  <si>
    <t>3</t>
  </si>
  <si>
    <t>4</t>
  </si>
  <si>
    <t>5</t>
  </si>
  <si>
    <t>ตัวบ่งชี้</t>
  </si>
  <si>
    <t>1. รายงานเพียงปีเดียว เนื่องจากเป็นตัวบ่งชี้เชิงคุณภาพ</t>
  </si>
  <si>
    <t>2. หากมีการดำเนินงานในข้อใดให้เติมหมายเลข 1 แต่หากไม่ได้ดำเนินการให้เติมหมายเลข 0</t>
  </si>
  <si>
    <t>3. คณะ/หน่วยงานรายงานผลการดำเนินงานตามมหาวิทยาลัย</t>
  </si>
  <si>
    <t xml:space="preserve">1.  มีการดำเนินงานตามวงจรคุณภาพ (PDCA) </t>
  </si>
  <si>
    <t xml:space="preserve">2. บรรลุเป้าหมายตามแผนไม่ต่ำกว่าร้อยละ 80 </t>
  </si>
  <si>
    <t>3.  มีผลกระทบที่เกิดประโยชน์และสร้างคุณค่าต่อสังคม</t>
  </si>
  <si>
    <t>4.  ได้รับการยกย่องระดับชาติ</t>
  </si>
  <si>
    <t>5.  ได้รับการยกย่องระดับนานาชาติ</t>
  </si>
  <si>
    <t>ภาควิชา/หน่วยงาน</t>
  </si>
  <si>
    <t>1. การมีส่วนร่วมของบุคลากรในสถาบันที่ก่อให้เกิดวัฒนธรรมที่ดี</t>
  </si>
  <si>
    <t xml:space="preserve">2.  อาคารสถานที่สะอาดถูกสุขลักษณะ และตกแต่งอย่างมีสุนทรีย์ </t>
  </si>
  <si>
    <t>3. ปรับแต่งและรักษาภูมิทัศน์ให้สวยงาม สอดคล้องกับธรรมชาติ และเป็นมิตรกับสิ่งแวดล้อม</t>
  </si>
  <si>
    <t>4. มีพื้นที่ทางวัฒนธรรมที่เอื้อและส่งเสริมต่อการจัดกิจกรรม และมีการจัดกิจกรรมอย่างสม่ำเสมอ</t>
  </si>
  <si>
    <t>5. ระดับความพึงพอใจของบุคลากรและนักศึกษาทั้งองค์กร ไม่ต่ำกว่า 3.51 จากคะแนนเต็ม 5</t>
  </si>
  <si>
    <t>(เต็ม 5 คะแนน)</t>
  </si>
  <si>
    <t>ตำแหน่งอาจารย์</t>
  </si>
  <si>
    <t>ตำแหน่งผศ.</t>
  </si>
  <si>
    <t>ตำแหน่งรศ.</t>
  </si>
  <si>
    <t>ตำแหน่งศ.</t>
  </si>
  <si>
    <t xml:space="preserve">ป.ตรี(0) </t>
  </si>
  <si>
    <t xml:space="preserve">ป.โท(2) </t>
  </si>
  <si>
    <t xml:space="preserve">ป.เอก(5) </t>
  </si>
  <si>
    <t xml:space="preserve">ป.ตรี(1) </t>
  </si>
  <si>
    <t xml:space="preserve">ป.โท(3) </t>
  </si>
  <si>
    <t xml:space="preserve">ป.เอก(6) </t>
  </si>
  <si>
    <t xml:space="preserve">ป.ตรี(3) </t>
  </si>
  <si>
    <t xml:space="preserve">ป.โท(5) </t>
  </si>
  <si>
    <t xml:space="preserve">ป.เอก(8) </t>
  </si>
  <si>
    <t xml:space="preserve">ป.ตรี(6) </t>
  </si>
  <si>
    <t xml:space="preserve">ป.โท(8) </t>
  </si>
  <si>
    <t xml:space="preserve">ป.เอก(10) </t>
  </si>
  <si>
    <t>หมายเหตุ</t>
  </si>
  <si>
    <t>1. ใช้ผลการประเมินคุณภาพภายในตามตัวบ่งชี้สกอ.ปีการศึกษา 2553</t>
  </si>
  <si>
    <t>1. มีการกำหนดกลยุทธ์การปฏิบัติงานที่สอดคล้องกับอัตลักษณ์ ปรัชญา ปณิธาน พันธกิจและวัตถุประสงค์ของการจัดตั้งสถาบันอุดมศึกษา โดยได้รับการเห็นชอบจากสภาสถาบัน</t>
  </si>
  <si>
    <t>2.  มีการสร้างระบบการมีส่วนร่วมของผู้เรียนและบุคลากรในการปฏิบัติตามกลยุทธ์ที่กำหนดอย่างครบถ้วนสมบูรณ์ และบุคลากรไม่น้อยกว่าร้อยละ 50 ให้ความร่วมมือในการปฏิบัติอย่างต่อเนื่อง</t>
  </si>
  <si>
    <t>3. มีการประเมินความพึงพอใจของประชาคมในสถาบันอุดมศึกษาโดยอยู่ในระดับดีไม่น้อยกว่าร้อยละ 80</t>
  </si>
  <si>
    <t>4. ผลการดำเนินงานบรรลุตามปรัชญา ปณิธาน พันธกิจและวัตถุประสงค์ของการจัดตั้งสถาบันอุดมศึกษาและเกิดผลกระทบที่เกิดประโยชน์และสร้างคุณค่าต่อสังคม</t>
  </si>
  <si>
    <t xml:space="preserve">5. ผู้เรียนมีคุณลักษณะที่สะท้อนถึงอัตลักษณ์ ปรัชญา ปณิธาน พันธกิจและวัตถุประสงค์ของการจัดตั้งสถาบันอุดมศึกษาจนเป็นที่ยอมรับในระดับชาติหรือนานาชาติ
</t>
  </si>
  <si>
    <t>1.  มีการกำหนดกลยุทธ์การปฏิบัติงานที่สอดคล้องกับจุดเน้น จุดเด่น หรือความเชี่ยวชาญเฉพาะของสถาบันโดยได้รับการเห็นชอบจากสภาสถาบัน</t>
  </si>
  <si>
    <t>4. ผลการดำเนินงานบรรลุตามปจุดเน้น จุดเด่น หรือความเชี่ยวชาญเฉพาะของสถาบันและเกิดผลกระทบที่เกิดประโยชน์และสร้างคุณค่าต่อสังคม</t>
  </si>
  <si>
    <t>5. สถาบันมีเอกลักษณ์ตามจุดเน้น จุดเด่น หรือความเชี่ยวชาญเฉพาะที่กำหนด และได้รับการยอมรับในระดับชาติหรือนานาชาติ</t>
  </si>
  <si>
    <t>รายงานข้อมูล ณ วันที่ ……………………………................</t>
  </si>
  <si>
    <t>รายงานข้อมูล ณ วันที่ …………………………….............</t>
  </si>
  <si>
    <t>ชื่อ ......................................... ผู้ให้ข้อมูล</t>
  </si>
  <si>
    <t>โทร. …………............................................</t>
  </si>
  <si>
    <t>ชื่อ ............................................ ผู้ให้ข้อมูล</t>
  </si>
  <si>
    <t>โทร. ………...............................................</t>
  </si>
  <si>
    <t>ชื่อ ........................................... ผู้ให้ข้อมูล</t>
  </si>
  <si>
    <t>๑.   จำนวนผู้ตอบแบบสำรวจ</t>
  </si>
  <si>
    <t>๒.  จำนวนผู้สำเร็จการศึกษาทั้งภาคปกติและภาคพิเศษ (ภาคนอกเวลาราชการ)</t>
  </si>
  <si>
    <t>๓.  จำนวนผู้สำเร็จการศึกษาที่ได้งานทำ</t>
  </si>
  <si>
    <t>๔.  จำนวนผู้สำเร็จการศึกษาประกอบอาชีพอิสระ</t>
  </si>
  <si>
    <t>๕.  จำนวนบัณฑิตที่มีงานทำก่อนเข้าศึกษา</t>
  </si>
  <si>
    <t>๖.   จำนวนบัณฑิตที่ศึกษาต่อ</t>
  </si>
  <si>
    <t>๗.  เงินเดือนหรือรายได้ต่อเดือน ของผู้สำเร็จการศึกษาที่ได้งานทำหรือประกอบอาชีพอิสระ</t>
  </si>
  <si>
    <t>2.  ข้อมูลที่แสดงถึงคุณภาพบัณฑิตจากสถานประกอบการผู้ใช้บัณฑิต หรือสถาบันที่รับบัณฑิตเข้าศึกษาต่อ</t>
  </si>
  <si>
    <t>จำนวน
ผู้ใช้บัณฑิต</t>
  </si>
  <si>
    <t>จำนวนผู้สำเร็จการศึกษา</t>
  </si>
  <si>
    <t>ตีพิมพ์ระดับชาติ
(3)</t>
  </si>
  <si>
    <t>ตีพิมพ์นานาชาติ
(4)</t>
  </si>
  <si>
    <t>จำนวนนายจ้างที่มีที่อยู่ของนายจ้างชัดเจน</t>
  </si>
  <si>
    <t>จำนวนนายจ้างที่ตอบแบบสอบถาม</t>
  </si>
  <si>
    <t>ร้อยละ
ของนายจ้างที่ตอบแบบสอบถาม</t>
  </si>
  <si>
    <t>ตีพิมพ์ISI
 (5)</t>
  </si>
  <si>
    <t>ภาควิชา/หน่วยงาน .........................................................................</t>
  </si>
  <si>
    <t xml:space="preserve">4. ตีพิมพ์นานาชาติ หมายถึง บทความจากผลงานวิจัยที่ได้รับการตีพิมพ์ในวารสารวิชาการ (Journal) ระดับนานาชาติที่ปรากฏในฐานข้อมูลสากลอื่นๆ </t>
  </si>
  <si>
    <t>3. ตีพิมพ์ระดับชาติ หมายถึง บทความจากผลงานวิจัยที่ได้รับการตีพิมพ์ในวารสารวิชาการ(Journal) ที่มีชื่อปรากฏอยู่ในบัญชีรายชื่อวารสารระดับชาติที่</t>
  </si>
  <si>
    <t xml:space="preserve">    สำนักงานคณะกรรมการการอุดมศึกษาเผยแพร่ใน Web Site ของสำนักงานฯ  (มีค่าน้ำหนักเท่ากับ 0.5)</t>
  </si>
  <si>
    <t xml:space="preserve">    ที่ยอมรับในศาสตร์นั้นนอกเหนือฐานข้อมูล ISI หรือบทความจากผลงานวิจัยที่ได้รับการตีพิมพ์ในวารสาร วิชาการ (Journal) ที่มีชื่อปรากฏอยู่ในบัญชีรายชื่อ</t>
  </si>
  <si>
    <t xml:space="preserve">    วารสารระดับนานาชาติที่ สำนักงานคณะกรรมการการอุดมศึกษาเผยแพร่ใน Web Site ของสำนักงานฯ (มีค่าน้ำหนักเท่ากับ 0.75)</t>
  </si>
  <si>
    <t xml:space="preserve">2. นำเสนอนานาชาติ/ตีพิมพ์TCI หมายถึง บทความจากผลงานวิจัยที่ได้รับการตีพิมพ์ในวารสารวิชาการ (Journal) ระดับชาติที่ปรากฏในฐานข้อมูล TCI หรือ </t>
  </si>
  <si>
    <t xml:space="preserve">    บทความวิจัยฉบับสมบูรณ์ (Full paper) ที่ตีพิมพ์ในรายงานสืบเนื่องจากการประชุมวิชาการระดับนานาชาติ ที่มีกองบรรณาธิการจัดทำรายงานฯ หรือคณะกรรมการจัดประชุม </t>
  </si>
  <si>
    <t xml:space="preserve">    ประกอบด้วยศาสตราจารย์ หรือผู้ทรงคุณวุฒิระดับปริญญาเอก หรือผู้ทรงคุณวุฒิที่มีผลงานเป็นที่ยอมรับในสาขาวิชานั้นๆ จากต่างประเทศอย่างน้อยร้อยละ ๒๕ และมี</t>
  </si>
  <si>
    <t xml:space="preserve">    ผู้ประเมินบทความที่เป็นผู้เชี่ยวชาญในสาขานั้นจากต่างประเทศ  (มีค่าน้ำหนักเท่ากับ 0.25)</t>
  </si>
  <si>
    <t xml:space="preserve">1. นำเสนอระดับชาติ หมายถึง บทความวิจัยฉบับสมบูรณ์ (Full paper) ที่ตีพิมพ์ในรายงานสืบเนื่องจากการประชุมวิชาการระดับชาติที่มีกองบรรณาธิการจัดทำรายงานฯ 
</t>
  </si>
  <si>
    <t xml:space="preserve">    หรือคณะกรรมการจัดประชุมประกอบด้วยศาสตราจารย์ หรือผู้ทรงคุณวุฒิระดับปริญญาเอก หรือผู้ทรงคุณวุฒิที่มีผลงานเป็นที่ยอมรับในสาขาวิชานั้นๆ จากนอกสถาบันเจ้าภาพ</t>
  </si>
  <si>
    <t xml:space="preserve">    อย่างน้อยร้อยละ ๒๕ และมีผู้ประเมินบทความที่เป็นผู้เชี่ยวชาญในสาขานั้นจากนอกสถาบันของเจ้าของบทความ (มีค่าน้ำหนักเท่ากับ 0.125)
</t>
  </si>
  <si>
    <r>
      <t>3. ผลงานของผู้สำเร็จการศึกษา</t>
    </r>
    <r>
      <rPr>
        <b/>
        <sz val="12"/>
        <color indexed="12"/>
        <rFont val="Verdana"/>
        <family val="2"/>
      </rPr>
      <t>ระดับปริญญาโท</t>
    </r>
    <r>
      <rPr>
        <b/>
        <sz val="12"/>
        <rFont val="Verdana"/>
        <family val="2"/>
      </rPr>
      <t xml:space="preserve">ที่ได้รับการตีพิมพ์หรือเผยแพร่ </t>
    </r>
  </si>
  <si>
    <t>ปีที่ตีพิมพ์</t>
  </si>
  <si>
    <t>สัดส่วนงาน(%)</t>
  </si>
  <si>
    <t>ชื่อวารสารที่ตีพิมพ์ (Journal)</t>
  </si>
  <si>
    <t>ชื่อเจ้าของบทความ
(ระบุให้ครบถ้วนทุกคน)</t>
  </si>
  <si>
    <t>ปีที่สำเร็จการศึกษา</t>
  </si>
  <si>
    <t>ชื่อวิทยานิพนธ์/สารนิพนธ์</t>
  </si>
  <si>
    <t>บทความวิจัยที่ได้รับการตีพิมพ์/เผยแพร่</t>
  </si>
  <si>
    <t>ประเภท</t>
  </si>
  <si>
    <t>Vol.</t>
  </si>
  <si>
    <t>issue</t>
  </si>
  <si>
    <t>เลขหน้า</t>
  </si>
  <si>
    <t>ชื่อผลงานที่เผยแพร่</t>
  </si>
  <si>
    <t>ชื่อผลงานที่ตีพิมพ์</t>
  </si>
  <si>
    <r>
      <t>ระดับคุณภาพงานวิจัย</t>
    </r>
    <r>
      <rPr>
        <sz val="10"/>
        <color indexed="12"/>
        <rFont val="Tahoma"/>
        <family val="2"/>
      </rPr>
      <t>เผยแพร่</t>
    </r>
  </si>
  <si>
    <r>
      <t>ระดับคุณภาพงานวิจัย</t>
    </r>
    <r>
      <rPr>
        <sz val="10"/>
        <color indexed="12"/>
        <rFont val="Tahoma"/>
        <family val="2"/>
      </rPr>
      <t>ตีพิมพ์</t>
    </r>
  </si>
  <si>
    <t>ชื่องานประชุม</t>
  </si>
  <si>
    <t>Poster</t>
  </si>
  <si>
    <t>Oral</t>
  </si>
  <si>
    <t>สถานที่จัดงานประชุม</t>
  </si>
  <si>
    <t>วัน/เดือน/ปี ที่จัดงาน</t>
  </si>
  <si>
    <t>นำเสนอระดับชาติ
Full paper (1)</t>
  </si>
  <si>
    <t>นำเสนอนานาชาติ
Full paper (2)</t>
  </si>
  <si>
    <t>บริหารเภสัชกิจ</t>
  </si>
  <si>
    <t>เภสัชเคมี</t>
  </si>
  <si>
    <t>เทคโนโลยีเภสัชกรรม</t>
  </si>
  <si>
    <t>เภสัชเวทและเภสัชพฤกษศาสตร์</t>
  </si>
  <si>
    <t>เภสัชกรรมคลินิก</t>
  </si>
  <si>
    <t>สำนักงานเลขานุการคณะ</t>
  </si>
  <si>
    <t>ฝ่ายวิจัยและบริการ</t>
  </si>
  <si>
    <t>งานบริการการศึกษา/หน่วยกิจการนักศึกษา</t>
  </si>
  <si>
    <t>ศบภ./ร้านยา/IT/Herb C./อื่นๆระบุ</t>
  </si>
  <si>
    <t>(รายงานแต่ไม่ประเมิน)</t>
  </si>
  <si>
    <t xml:space="preserve">เกณฑ์มาตรฐาน </t>
  </si>
  <si>
    <t>กระบวนการ</t>
  </si>
  <si>
    <t>หลักฐานอ้างอิง</t>
  </si>
  <si>
    <t>โทร. …………......................................</t>
  </si>
  <si>
    <t>ตัวเลขใน  ( ) หมายถึง ค่าน้ำหนักตามที่สมศ.กำหนด</t>
  </si>
  <si>
    <t>รายชื่ออาจารย์</t>
  </si>
  <si>
    <t>ตำแหน่งทางวิชาการ</t>
  </si>
  <si>
    <t>วุฒิการศึกษา</t>
  </si>
  <si>
    <t>ผู้ช่วยศาสตราจารย์</t>
  </si>
  <si>
    <t>รองศาสตราจารย์</t>
  </si>
  <si>
    <t>ศาสตราจารย์</t>
  </si>
  <si>
    <t>ปริญญาตรี</t>
  </si>
  <si>
    <t>ปริญญาโท</t>
  </si>
  <si>
    <t>ปริญญาเอก</t>
  </si>
  <si>
    <t>ชื่อ</t>
  </si>
  <si>
    <t>สกุล</t>
  </si>
  <si>
    <t>ผลรวม</t>
  </si>
  <si>
    <t>ชื่อ ....................................... ผู้ให้ข้อมูล</t>
  </si>
  <si>
    <t>นับเฉพาะอาจารย์ที่ปฏิบัติงานจริง ไม่นับกรณีลาศึกษาต่อ</t>
  </si>
  <si>
    <t>- กรณีทำงาน 9 เดือนขึ้นไป นับเป็น 1 คน</t>
  </si>
  <si>
    <t>- กรณีทำงาน 6-9 เดือน    นับเป็น 0.5 คน</t>
  </si>
  <si>
    <t xml:space="preserve">- กรณีทำงานน้อยกว่า 6 เดือน  ไม่ให้นำมานับ </t>
  </si>
  <si>
    <t>คะแนนการประเมิน</t>
  </si>
  <si>
    <t>2. หากมีการดำเนินงานในข้อใดให้เติมหมายเลข 1  แต่หากไม่ได้ดำเนินการให้เติมหมายเลข 1</t>
  </si>
  <si>
    <t>รายงานข้อมูล ณ วันที่ …………………….</t>
  </si>
  <si>
    <t>โทร. …………...........................................</t>
  </si>
  <si>
    <r>
      <t xml:space="preserve">1.   ข้อมูลที่แสดงถึงคุณภาพบัณฑิตในด้านต่างๆ </t>
    </r>
    <r>
      <rPr>
        <sz val="10"/>
        <color indexed="8"/>
        <rFont val="Tahoma"/>
        <family val="2"/>
      </rPr>
      <t>ตามกรอบมาตรฐานคุณวุฒิระดับอุดมศึกษาแห่งชาติ</t>
    </r>
    <r>
      <rPr>
        <sz val="10"/>
        <rFont val="Tahoma"/>
        <family val="2"/>
      </rPr>
      <t xml:space="preserve"> โดยสถาบันทดสอบทางการศึกษาแห่งชาติ (สทศ.) ดำเนินการรวบรวมข้อมูล </t>
    </r>
  </si>
  <si>
    <r>
      <t>3.   ข้อมูลผลการดำเนินงานด้านการผลิตบัณฑิตจาก</t>
    </r>
    <r>
      <rPr>
        <sz val="10"/>
        <color indexed="8"/>
        <rFont val="Tahoma"/>
        <family val="2"/>
      </rPr>
      <t xml:space="preserve">ระบบฐานข้อมูลด้านการประกันคุณภาพการศึกษาระดับอุดมศึกษา </t>
    </r>
    <r>
      <rPr>
        <sz val="10"/>
        <rFont val="Tahoma"/>
        <family val="2"/>
      </rPr>
      <t>(CHE QA Online System) โดยสำนักงานคณะกรรมการการอุดมศึกษา (สกอ.)</t>
    </r>
  </si>
  <si>
    <t>ที่</t>
  </si>
  <si>
    <t>สาขา</t>
  </si>
  <si>
    <t>วัน-เดือน-ปีที่สำเร็จการศึกษา</t>
  </si>
  <si>
    <t>รหัสนศ.</t>
  </si>
  <si>
    <r>
      <t xml:space="preserve">รวม(6)
</t>
    </r>
    <r>
      <rPr>
        <sz val="9"/>
        <rFont val="Verdana"/>
        <family val="2"/>
      </rPr>
      <t>(คำนวณตามค่าน้ำหนักแล้ว)</t>
    </r>
  </si>
  <si>
    <r>
      <rPr>
        <sz val="10"/>
        <color indexed="17"/>
        <rFont val="Verdana"/>
        <family val="2"/>
      </rPr>
      <t>นำเสนอระดับชาติ</t>
    </r>
    <r>
      <rPr>
        <sz val="10"/>
        <rFont val="Verdana"/>
        <family val="2"/>
      </rPr>
      <t xml:space="preserve">
(1=0.125)</t>
    </r>
  </si>
  <si>
    <r>
      <rPr>
        <sz val="10"/>
        <color indexed="17"/>
        <rFont val="Verdana"/>
        <family val="2"/>
      </rPr>
      <t>นำเสนอนานาชาติ</t>
    </r>
    <r>
      <rPr>
        <sz val="10"/>
        <color indexed="8"/>
        <rFont val="Verdana"/>
        <family val="2"/>
      </rPr>
      <t>/</t>
    </r>
    <r>
      <rPr>
        <sz val="10"/>
        <color indexed="12"/>
        <rFont val="Verdana"/>
        <family val="2"/>
      </rPr>
      <t xml:space="preserve">ตีพิมพ์TCI </t>
    </r>
    <r>
      <rPr>
        <sz val="10"/>
        <color indexed="8"/>
        <rFont val="Verdana"/>
        <family val="2"/>
      </rPr>
      <t xml:space="preserve">
(2=0.25)</t>
    </r>
  </si>
  <si>
    <t>ตีพิมพ์ระดับชาติ
(3=0.50)</t>
  </si>
  <si>
    <t>ตีพิมพ์นานาชาติ
(4=0.75)</t>
  </si>
  <si>
    <t>ตีพิมพ์ISI
 (5=1.0)</t>
  </si>
  <si>
    <t>โทร. …………........................</t>
  </si>
  <si>
    <r>
      <t xml:space="preserve">รายชื่อนักศึกษาปริญญาโทที่สำเร็จการศึกษาทั้งหมด </t>
    </r>
    <r>
      <rPr>
        <b/>
        <u val="single"/>
        <sz val="11"/>
        <color indexed="12"/>
        <rFont val="Tahoma"/>
        <family val="2"/>
      </rPr>
      <t>ในปีการศึกษา 2551 - 2553</t>
    </r>
  </si>
  <si>
    <r>
      <t xml:space="preserve">รายชื่อนักศึกษาปริญญาเอกที่สำเร็จการศึกษาทั้งหมด </t>
    </r>
    <r>
      <rPr>
        <b/>
        <u val="single"/>
        <sz val="11"/>
        <color indexed="12"/>
        <rFont val="Tahoma"/>
        <family val="2"/>
      </rPr>
      <t>ในปีการศึกษา 2551 - 2553</t>
    </r>
  </si>
  <si>
    <r>
      <t>4. ผลงานของผู้สำเร็จการศึกษา</t>
    </r>
    <r>
      <rPr>
        <b/>
        <sz val="12"/>
        <color indexed="12"/>
        <rFont val="Verdana"/>
        <family val="2"/>
      </rPr>
      <t>ระดับปริญญาเอก</t>
    </r>
    <r>
      <rPr>
        <b/>
        <sz val="12"/>
        <rFont val="Verdana"/>
        <family val="2"/>
      </rPr>
      <t xml:space="preserve">ที่ได้รับการตีพิมพ์หรือเผยแพร่ </t>
    </r>
  </si>
  <si>
    <t>จำนวนและรายชื่อวิทยานิพนธ์ สารนิพนธ์ระดับปริญญาเอกในแต่ละปีการศึกษา ที่ได้รับการตีพิมพ์ในวารสารระดับชาติหรือนานาชาติของผู้สำเร็จการศึกษา</t>
  </si>
  <si>
    <t xml:space="preserve">ระดับปริญญาเอก รายปีตามปีปฏิทินที่ตรงกับปีการศึกษา พร้อมชื่อเจ้าของบทความ ปีที่ตีพิมพ์ จากการประชุมวิชาการที่ตีพิมพ์ ค่าน้ำหนักของบทความวิจัยแต่ละชิ้น </t>
  </si>
  <si>
    <t>ผลรวม ปี2551-2553</t>
  </si>
  <si>
    <t>ชื่อโครงการบริการวิชาการ</t>
  </si>
  <si>
    <t>1. มีการดำเนินงานตามวงจรคุณภาพ (PDCA) โดยการมีส่วนร่วมของชุมชน/องค์กร</t>
  </si>
  <si>
    <t>3. ชุมชน/องค์กรมีผู้นำและสมาชิกที่มีการเรียนรู้และดำเนินกิจกรรมอย่างต่อเนื่อง</t>
  </si>
  <si>
    <t>4. ชุมชน/องค์กรสร้างกลไกที่มีการพัฒนาตนเองอย่างต่อเนื่องและยั่งยืน โดยคงอัตลักษณ์และวัฒนธรรมของชุมชนหรือองค์กร</t>
  </si>
  <si>
    <t>5. มีผลกระทบที่เกิดประโยชน์สร้างคุณค่าต่อสังคม หรือชุมชน/องค์กรมีความเข้มแข็ง</t>
  </si>
  <si>
    <t>เกณฑ์มาตรฐาน :</t>
  </si>
  <si>
    <t>ข้อ 1</t>
  </si>
  <si>
    <t>ข้อ 2</t>
  </si>
  <si>
    <t>ข้อ 3</t>
  </si>
  <si>
    <t>ข้อ 4</t>
  </si>
  <si>
    <t>ข้อ 5</t>
  </si>
  <si>
    <t>รวมจำนวนข้อ</t>
  </si>
  <si>
    <t>คะแนน</t>
  </si>
  <si>
    <t>ชื่อโครงการที่ส่งเสริมความเข้มแข็งแก่ชุมชน</t>
  </si>
  <si>
    <r>
      <t xml:space="preserve">ภาควิชา/หน่วยงาน </t>
    </r>
    <r>
      <rPr>
        <sz val="11"/>
        <rFont val="Tahoma"/>
        <family val="2"/>
      </rPr>
      <t>.....................................................................</t>
    </r>
  </si>
  <si>
    <t>กลุ่มเป้าหมาย/พื้นที่เป้าหมาย</t>
  </si>
  <si>
    <t>ภาควิชา/หน่วยงาน ...................................................................</t>
  </si>
  <si>
    <t>(รายงานย้อนหลัง 3 ปี   ปีปฏิทิน 2551 - 2553)</t>
  </si>
  <si>
    <t>(นับอาจารย์ทั้งหมด รวมอาจารย์ที่ลาศึกษาต่อ)</t>
  </si>
  <si>
    <t xml:space="preserve">    ตำราหรือหนังสือที่มีคุณภาพสูงมีผู้ทรงคุณวุฒิตรวจอ่านตามเกณฑ์การขอตำแหน่งทางวิชาการ  มีค่าน้ำหนักเท่ากับ 1.00</t>
  </si>
  <si>
    <t>ประเภทผลงาน *</t>
  </si>
  <si>
    <t xml:space="preserve">*  การกำหนดระดับคุณภาพผลงานวิชาการ </t>
  </si>
  <si>
    <t>(1) บทความตีพิมพ์ระดับชาติ หมายถึง บทความวิชาการที่ได้รับการตีพิมพ์ในวารสารระดับชาติ มีค่าน้ำหนักเท่ากับ 0.25</t>
  </si>
  <si>
    <t>(4) ตำรา หรือ หนังสือที่ใช้ในการขอผลงานทางวิชาการและผ่านการพิจารณาตามเกณฑ์การขอตำแหน่งทางวิชาการ หรือ</t>
  </si>
  <si>
    <t>(3) ตำรา หรือ หนังสือที่มีการตรวจอ่านโดยผู้ทรงคุณวุฒิ มีค่าน้ำหนักเท่ากับ 0.75</t>
  </si>
  <si>
    <t>(2) บทความตีพิมพ์ระดับนานาชาติ หมายถึง บทความวิชาการที่ได้รับการตีพิมพ์ในวารสารระดับนานาชาติ มีค่าน้ำหนักเท่ากับ 0.50</t>
  </si>
  <si>
    <t>หมายเหตุ   นับจำนวนอาจารย์ทั้งหมด รวมศึกษาต่อ</t>
  </si>
  <si>
    <t>ระดับชาติ (1=0.25)</t>
  </si>
  <si>
    <t>นานาชาติ (2=0.50)</t>
  </si>
  <si>
    <t>ผู้ทรงคุณวุฒิ (3=0.75)</t>
  </si>
  <si>
    <t>ขอตำแหน่งวิชาการ (4=1.0)</t>
  </si>
  <si>
    <t>นัก
วิจัย</t>
  </si>
  <si>
    <t>นักศึก
ษา</t>
  </si>
  <si>
    <t>สาย
สนับ
สนุน</t>
  </si>
  <si>
    <r>
      <t>ระดับคุณภาพงานวิจัย</t>
    </r>
    <r>
      <rPr>
        <sz val="10"/>
        <color indexed="12"/>
        <rFont val="Tahoma"/>
        <family val="2"/>
      </rPr>
      <t>ตีพิมพ์ (</t>
    </r>
    <r>
      <rPr>
        <sz val="10"/>
        <color indexed="12"/>
        <rFont val="Wingdings 2"/>
        <family val="1"/>
      </rPr>
      <t>P</t>
    </r>
    <r>
      <rPr>
        <sz val="10"/>
        <color indexed="12"/>
        <rFont val="Tahoma"/>
        <family val="2"/>
      </rPr>
      <t>)</t>
    </r>
  </si>
  <si>
    <r>
      <t>บุคลากรของคณะ(</t>
    </r>
    <r>
      <rPr>
        <sz val="10"/>
        <rFont val="Wingdings 2"/>
        <family val="1"/>
      </rPr>
      <t>P</t>
    </r>
    <r>
      <rPr>
        <sz val="10"/>
        <rFont val="Tahoma"/>
        <family val="2"/>
      </rPr>
      <t>)</t>
    </r>
  </si>
  <si>
    <r>
      <t xml:space="preserve">จำนวนอาจารย์ทั้งหมด รวมลาศึกษาต่อ </t>
    </r>
    <r>
      <rPr>
        <b/>
        <u val="single"/>
        <sz val="10"/>
        <color indexed="12"/>
        <rFont val="Tahoma"/>
        <family val="2"/>
      </rPr>
      <t>นับจำนวนตามปีการศึกษา</t>
    </r>
  </si>
  <si>
    <t>บทความวิจัยที่ได้รับการตีพิมพ์เผยแพร่</t>
  </si>
  <si>
    <t>นำเสนอ (proceeding)</t>
  </si>
  <si>
    <t>ตีพิมพ์ (publication)</t>
  </si>
  <si>
    <t>ระดับนานาชาติ/ (2)</t>
  </si>
  <si>
    <t>ระดับชาติ TCI
 (2)</t>
  </si>
  <si>
    <t>ระดับชาติ
(วารสารที่สกอ.รับรอง)
(3)</t>
  </si>
  <si>
    <t>จำนวนงานวิจัย
ใช้ประโยชน์</t>
  </si>
  <si>
    <t>จำนวนงานสร้างสรรค์
ใช้ประโยชน์</t>
  </si>
  <si>
    <t>รายละเอียด หลักฐาน งานวิจัยหรืองานสร้างสรรค์ที่นำไปใช้ประโยชน์   ในปีปฏิทิน 2551-2553</t>
  </si>
  <si>
    <t>2.1 สร้างความเข้มแข็งให้ชุมชน  เช่น  เกิดเครือข่ายชุมชน, กลุ่มอาชีพ.... . หลักฐาน เช่น  รายชื่อเครือข่าย,  รายชื่อกิจกรรม/โครงการ</t>
  </si>
  <si>
    <t xml:space="preserve">2.2 ผลกระทบที่มีต่อชุมชน/สังคม/องค์กร เช่น ทำให้คนในชุมชนมีรายได้เพิ่มขึ้น มีอาชีพเพิ่มขึ้น  การสร้างมูลค่าเพิ่มจากสินค้าในท้องถิ่น     </t>
  </si>
  <si>
    <t xml:space="preserve">    หลักฐาน เช่น  รายงานผลการติดตามโครงการอย่างต่อเนื่อง  รูปภาพประกอบ,รายชื่อสินค้า </t>
  </si>
  <si>
    <t>1.3 อื่น ๆ  เช่น  นโยบายของรัฐบาล   หลักฐาน เช่น  เอกสาร/หนังสือเวียนที่ระบุนโยบายของรัฐบาล</t>
  </si>
  <si>
    <t>1.2 จากการร้องขอของสังคม  ชุมชน  องค์กร  หลักฐาน  เช่น  เอกสาร/หนังสือจากชุมชนถึงมหาวิทยาลัย</t>
  </si>
  <si>
    <t>1.1 จากการสำรวจความต้องการของสังคม ชุมชน องค์กร  หลักฐานคือ  รายงานผลการสำรวจความต้องการ</t>
  </si>
  <si>
    <t xml:space="preserve">3.2 การวิจัย  ระบุรายชื่อโครงการวิจัยที่พัฒนาต่อยอด  หลักฐาน  เช่น  รายงานผลงานวิจัย  </t>
  </si>
  <si>
    <t>3.3 ปรับปรุงรายวิชา  ระบุชื่อรายวิชา หลักฐาน  คือ  หนังสือเสนอขอปรับปรุงรายวิชา</t>
  </si>
  <si>
    <t>3.4 เปิดรายวิชาการใหม่  ระบุชื่อรายวิชาใหม่  หลักฐาน คือ  หนังสือเสนอขอปรับปรุงรายวิชา</t>
  </si>
  <si>
    <t xml:space="preserve">3.5 แต่งหนังสือ/ตำรา  ระบุชื่อหนังสือ/ตำรา  หลักฐาน  คือ  หนังสือ/ตำรา </t>
  </si>
  <si>
    <t xml:space="preserve">4.การประเมินการบูรณาการ/นำผลไปปรับปรุง  ระบุ  ไม่มี,  มี        หลักฐาน  กรณีตอบ "มี"  รายงานผลการประเมิน  และหลักฐานเชิงประจักษ์การปรับปรุง </t>
  </si>
  <si>
    <t>3.1 การเรียนการสอน  เช่นการจัดกิจกรรม/โครงการของนักศึกษา  หลักฐาน เช่น โครงร่างรายวิชา (course outline เช่นรายวิชากิจกรรมเสริมหลักสูตร, รายชื่อกิจกรรม/โครงการ</t>
  </si>
  <si>
    <t xml:space="preserve">14. การพัฒนาคณาจารย์ </t>
  </si>
  <si>
    <t>15. ผลประเมินการประกันคุณภาพภายในรับรองโดยต้นสังกัด (ปีการศึกษา 2553)</t>
  </si>
  <si>
    <t>16. การพัฒนาให้บรรลุตามปรัชญา ปณิธาน พันธกิจและวัตถุประสงค์ของการจัดตั้งสถาบัน (การพัฒนาคุณธรรมจริยธรรม)  (ปีการศึกษา 2553)</t>
  </si>
  <si>
    <t>17. ผลการพัฒนาตามจุดเน้นและจุดเด่นที่ส่งผลสะท้อนเป็นเอกลักษณ์ของสถาบัน (มหาวิทยาลัยวิจัย)  (ปีการศึกษา 2553)</t>
  </si>
  <si>
    <t>18.1 ผลการชี้นำ ป้องกัน หรือแก้ปัญหาของสังคมในด้านต่าง ๆ (การจัดการทรัพยากรที่ยั่งยืน)(ปีการศึกษา 2553)</t>
  </si>
  <si>
    <t>18.2 ผลการชี้นำ ป้องกัน หรือแก้ปัญหาของสังคมในด้านต่าง ๆ (การยกระดับคุณภาพชีวิตชาวใต้)  (ปีการศึกษา 2553)</t>
  </si>
  <si>
    <t>รายละเอียดบทความวิจัยของนักศึกษาระดับปริญญาเอกที่ได้รับการตีพิมพ์ (Publication) ปีการศึกษา 2551 - 2553</t>
  </si>
  <si>
    <t>บทความวิจัยของนักศึกษาระดับปริญญาเอกที่ได้รับการเผยแพร่ (Proceeding)  ปีการศึกษา 2551 - 2553</t>
  </si>
  <si>
    <t>บทความวิจัยของนักศึกษาระดับปริญญาโทที่ได้รับการเผยแพร่ (Proceeding)  ปีการศึกษา 2551 - 2553</t>
  </si>
  <si>
    <t>รายละเอียดบทความวิจัยของนักศึกษาระดับปริญญาโทที่ได้รับการตีพิมพ์ (Publication) ปีการศึกษา 2551 - 2553</t>
  </si>
  <si>
    <t>รายละเอียดบทความวิจัยของอาจารย์/นักวิจัยที่ได้รับการตีพิมพ์ (Publication) ในปีปฏิทิน 2551 - 2553</t>
  </si>
  <si>
    <r>
      <t>6. งานวิจัยหรืองานสร้างสรรค์ที่นำไปใช้ประโยชน์</t>
    </r>
    <r>
      <rPr>
        <b/>
        <i/>
        <sz val="11"/>
        <rFont val="Tahoma"/>
        <family val="2"/>
      </rPr>
      <t xml:space="preserve"> (ในปีปฏิทิน 2551-2553)</t>
    </r>
  </si>
  <si>
    <t>ปี  2551</t>
  </si>
  <si>
    <t>ปี  2552</t>
  </si>
  <si>
    <t>ปี  2553</t>
  </si>
  <si>
    <t>ปีปฏิทิน</t>
  </si>
  <si>
    <t>ตารางแสดงหลักฐานผลงานวิชาการที่ได้รับการรับรองคุณภาพ  (ปีปฏิทิน 2551 - 2553)</t>
  </si>
  <si>
    <t>ตารางแสดงรายละเอียดโครงการบริการวิชาการ ที่มีการนำความรู้และประสบการณ์มาใช้ในการพัฒนาการเรียนการสอนหรือการวิจัย</t>
  </si>
  <si>
    <t>9. การเรียนรู้และเสริมสร้างความเข้มแข็งของชุมชนหรือองค์กรภายนอก (ปีการศึกษา 2553)</t>
  </si>
  <si>
    <t xml:space="preserve">รายละเอียด หลักฐาน ตัวบ่งชี้ที่ ๙  การเรียนรู้และเสริมสร้างความเข้มแข็งของชุมชนหรือองค์กรภายนอก </t>
  </si>
  <si>
    <t>10. การส่งเสริมและสนับสนุนด้านศิลปะและวัฒนธรรม  (ปีการศึกษา 2553)</t>
  </si>
  <si>
    <t>11. การพัฒนาสุนทรียภาพในมิติทางศิลปะและวัฒนธรรม (ปีการศึกษา 2553)</t>
  </si>
  <si>
    <r>
      <t xml:space="preserve">ข้อมูลจากการสำรวจต้องมีความเป็นตัวแทนของผู้สำเร็จการศึกษาทั้งในเชิงปริมาณ (อย่างน้อยร้อยละ ๘๐) และในเชิงคุณลักษณะ (ครอบคลุมทุกกลุ่มสาขาวิชา) </t>
    </r>
    <r>
      <rPr>
        <sz val="10"/>
        <color indexed="12"/>
        <rFont val="Tahoma"/>
        <family val="2"/>
      </rPr>
      <t>กรณีบัณฑิตที่ตอบแบบสำรวจไม่ถึงร้อยละ ๘๐ ของบัณฑิตที่สำเร็จการศึกษา ให้มีการติดตามซ้ำและรายงานผลที่ติดตามซ้ำเปรียบเทียบกับผลที่เก็บได้ในครั้งแรก</t>
    </r>
    <r>
      <rPr>
        <sz val="10"/>
        <rFont val="Tahoma"/>
        <family val="2"/>
      </rPr>
      <t xml:space="preserve"> โดยผลการสำรวจต้องสามารถระบุข้อมูล ดังต่อไปนี้</t>
    </r>
  </si>
  <si>
    <t>ปีการศึกษา 2550</t>
  </si>
  <si>
    <t>ผลรวม 50-52</t>
  </si>
  <si>
    <t>นศ.จบ</t>
  </si>
  <si>
    <t>มีค-เมย.52</t>
  </si>
  <si>
    <t>รับปริญญา</t>
  </si>
  <si>
    <t>กย 52</t>
  </si>
  <si>
    <t>6 เดือน</t>
  </si>
  <si>
    <t>มีค-เมย.53</t>
  </si>
  <si>
    <t>มีค-เมย.54</t>
  </si>
  <si>
    <t>กย 53</t>
  </si>
  <si>
    <t>กย 54</t>
  </si>
  <si>
    <t>(ปีกศ.53)</t>
  </si>
  <si>
    <t>(ปีกศ.54)</t>
  </si>
  <si>
    <t>มีค-เมย.51</t>
  </si>
  <si>
    <t>(ปีกศ.52)</t>
  </si>
  <si>
    <t>(ปีกศ.51)</t>
  </si>
  <si>
    <t>(ปีกศ.50)</t>
  </si>
  <si>
    <t>6 เดือน (มีนาคม 2554 = 1  ปี)</t>
  </si>
  <si>
    <t xml:space="preserve">กย 51 </t>
  </si>
  <si>
    <t>ระยะเวลาในการหางานทำ 6 เดือน</t>
  </si>
  <si>
    <t>จำนวนบัณฑิตที่ตอบแบบสำรวจ</t>
  </si>
  <si>
    <t>จำนวนบัณฑิตทั้งหมด</t>
  </si>
  <si>
    <t>6 เดือน (มีนาคม 2553 = 1  ปี)</t>
  </si>
  <si>
    <t>6 เดือน (มีนาคม 2552 = 1  ปี)</t>
  </si>
  <si>
    <t>บัณฑิตที่สำเร็จการศึกษาในปีการศึกษา</t>
  </si>
  <si>
    <t>สำเร็จช่วงเดือน</t>
  </si>
  <si>
    <t>จำนวนบัณฑิตที่ตอบแบบสำรวจไม่รวมศึกษาต่อ</t>
  </si>
  <si>
    <t>เงินเดือนเริ่มต้น</t>
  </si>
  <si>
    <t>ไม่ตามเกณฑ์</t>
  </si>
  <si>
    <t>ตามเกณฑ์</t>
  </si>
  <si>
    <t>ไม่ระบุ</t>
  </si>
  <si>
    <t>&lt; เกณฑ์</t>
  </si>
  <si>
    <t>1. ผู้รวบรวมข้อมูลคือ กองแผนงาน</t>
  </si>
  <si>
    <t>2. นับเฉพาะบัณฑิตระดับปริญญาตรี</t>
  </si>
  <si>
    <t>3. เกณฑ์เงินเดือนเริ่มต้นของปริญญาตรีขั้นต่ำคิดจากเกณฑ์เงินเดือน</t>
  </si>
  <si>
    <t>ของคณะกรรมการข้าราชการพลเรือน (ก.พ.) ปีการศึกษา 2550 เท่ากับ 7,940 บาท</t>
  </si>
  <si>
    <t>หน่วยงานที่ต้องรายงานข้อมูล</t>
  </si>
  <si>
    <t>คณะ/วิทยาลัย/ภาควิชา ที่ดำเนินการตามภารกิจนั้นต้องรายงานข้อมูลและประเมินตามเกณฑ์ที่กำหนด</t>
  </si>
  <si>
    <t>หน่วยงานสนับสนุนไม่ต้องรายงานผลการดำเนินงานและไม่ต้องประเมินตามเกณฑ์ที่กำหนด (เพราะไม่มีการดำเนินงานในภารกิจนั้น)</t>
  </si>
  <si>
    <t>จำนวนบัณฑิตที่ทำงานแล้ว</t>
  </si>
  <si>
    <t>จำนวนบัณฑิตทำงานแล้วที่ระบุเงินเดือน</t>
  </si>
  <si>
    <t>แสดงรายละเอียด เงินเดือนหรือรายได้ต่อเดือน ของผู้สำเร็จการศึกษาที่ได้งานทำหรือประกอบอาชีพอิสระ</t>
  </si>
  <si>
    <t>ปีกศ.ที่สำเร็จ</t>
  </si>
  <si>
    <t xml:space="preserve">ผลงานนับตามปีปฏิทิน  </t>
  </si>
  <si>
    <t>แต่จำนวนอาจารย์ทั้งหมดรวมศึกษาต่อ ให้นับตามปีการศึกษา</t>
  </si>
  <si>
    <r>
      <t xml:space="preserve">12. การปฏิบัติตามบทบาทหน้าที่ของสภาสถาบัน/คณะกรรมการ </t>
    </r>
    <r>
      <rPr>
        <b/>
        <sz val="11"/>
        <rFont val="Tahoma"/>
        <family val="2"/>
      </rPr>
      <t xml:space="preserve"> (ปีการศึกษา 2553)</t>
    </r>
  </si>
  <si>
    <r>
      <t xml:space="preserve">13. การปฏิบัติตามบทบาทหน้าที่ของผู้บริหารสถาบัน/คณะ/วิทยาลัย/ศูนย์/สถาบัน/สำนัก </t>
    </r>
    <r>
      <rPr>
        <b/>
        <sz val="10"/>
        <rFont val="Tahoma"/>
        <family val="2"/>
      </rPr>
      <t xml:space="preserve"> (ปีการศึกษา 2553)</t>
    </r>
  </si>
  <si>
    <t>จำนวนอาจารย์ที่ปฎิบัติงานจริง</t>
  </si>
  <si>
    <t>น้ำหนักเฉลี่ย</t>
  </si>
  <si>
    <t>สัดส่วนน้ำหนัก</t>
  </si>
  <si>
    <t>นางสาววิมลัก</t>
  </si>
  <si>
    <t>ธารางกูร</t>
  </si>
  <si>
    <t>เภสัชศาสตร์สังคมและการบริหาร</t>
  </si>
  <si>
    <t>ว่าที่ร้อยเอกหญิงโซฟียา</t>
  </si>
  <si>
    <t>สุธากุล</t>
  </si>
  <si>
    <t>นางสาวคมขำ</t>
  </si>
  <si>
    <t>ภาควิชาบริหารเภสัชกิจ  คณะเภสัชศาสตร์</t>
  </si>
  <si>
    <t>ภาควิชาบริหารเภสัชกิจ</t>
  </si>
  <si>
    <t>ผู้ให้ข้อมูล</t>
  </si>
  <si>
    <t>สุขมิ่ง</t>
  </si>
  <si>
    <t>นางสาวพิมพ์วรา</t>
  </si>
  <si>
    <t>ตันเวชศิลป์</t>
  </si>
  <si>
    <t>นางสาวธิดา</t>
  </si>
  <si>
    <t>กู้สกุลชัย</t>
  </si>
  <si>
    <t>นางสาวอังคนา</t>
  </si>
  <si>
    <t>นางสาววันทนิตย์</t>
  </si>
  <si>
    <t>โลหะนวกุล</t>
  </si>
  <si>
    <t>แซ่ว่อง</t>
  </si>
  <si>
    <t>นางสาววรรณิภา</t>
  </si>
  <si>
    <t>ธานีรัตน์</t>
  </si>
  <si>
    <t>นางสาววิลาสินี</t>
  </si>
  <si>
    <t>จันทร์ลาภ</t>
  </si>
  <si>
    <t>พูนธนานิวัฒน์กุล</t>
  </si>
  <si>
    <t>นางสาวเบญจวรรณ</t>
  </si>
  <si>
    <t>นางสาวฐิติกา</t>
  </si>
  <si>
    <t>ภูมิสุข</t>
  </si>
  <si>
    <t>นางสาวจุฑามณี</t>
  </si>
  <si>
    <t>อสัมภินวัฒน์</t>
  </si>
  <si>
    <t>นางสาวธัญวรัตน์</t>
  </si>
  <si>
    <t>อุนทรีจันทร์</t>
  </si>
  <si>
    <t>นางสาวนริศรา</t>
  </si>
  <si>
    <t>กสิณวัฒน์</t>
  </si>
  <si>
    <t>นางสาวกอบแก้ว</t>
  </si>
  <si>
    <t>ว่องวชิราพรณิชย์</t>
  </si>
  <si>
    <t>นางสาวสุนีรัตน์</t>
  </si>
  <si>
    <t>เฉลิมเมือง</t>
  </si>
  <si>
    <t>นายชัยณรงค์</t>
  </si>
  <si>
    <t>ชูทอง</t>
  </si>
  <si>
    <t>นางสาวเดือนเพ็ญ</t>
  </si>
  <si>
    <t>เอียดเกิด</t>
  </si>
  <si>
    <t>นางสาวจารินี</t>
  </si>
  <si>
    <t>คงเส้ง</t>
  </si>
  <si>
    <t>นางสาวษญานิศ</t>
  </si>
  <si>
    <t>สุนทรนนท์</t>
  </si>
  <si>
    <t>นางสาวนิภาภัทร</t>
  </si>
  <si>
    <t>ชีวศรีรุ่งเรือง</t>
  </si>
  <si>
    <t>นางศรีโรจน์</t>
  </si>
  <si>
    <t>โตวัฒนกูร</t>
  </si>
  <si>
    <t>นางสาวสุชาดา</t>
  </si>
  <si>
    <t>เดชนำบัญชา</t>
  </si>
  <si>
    <t>นางสามินี</t>
  </si>
  <si>
    <t>เจะแม</t>
  </si>
  <si>
    <t>นางสาวคฑามาศ</t>
  </si>
  <si>
    <t>แซ่ผ้าง</t>
  </si>
  <si>
    <t>นางสาวปิยนุช</t>
  </si>
  <si>
    <t>สีสุข</t>
  </si>
  <si>
    <t>นางสาวพิมพ์ใจ</t>
  </si>
  <si>
    <t>ชูจันทร์</t>
  </si>
  <si>
    <t>นางสาวอมรรัตน์</t>
  </si>
  <si>
    <t>รัตนไทรงาม</t>
  </si>
  <si>
    <t>รอ.หญิงอรชา</t>
  </si>
  <si>
    <t>กำเนิด</t>
  </si>
  <si>
    <t>นางชุติมา</t>
  </si>
  <si>
    <t>ระฆังทอง</t>
  </si>
  <si>
    <t>นางสามาวดี</t>
  </si>
  <si>
    <t>นิจพันธ์</t>
  </si>
  <si>
    <t>นางสาววิไลพรรณ</t>
  </si>
  <si>
    <t>พรสุขนิมิตกุล</t>
  </si>
  <si>
    <t>นางสาวศิริพร</t>
  </si>
  <si>
    <t>ใจเพียร</t>
  </si>
  <si>
    <t>นายอาภัย</t>
  </si>
  <si>
    <t>มาลินี</t>
  </si>
  <si>
    <t>นางสาววาสนา</t>
  </si>
  <si>
    <t>จิวสุวรรณ</t>
  </si>
  <si>
    <t>นางวไลลักษณ์</t>
  </si>
  <si>
    <t>สุขศุภสิน</t>
  </si>
  <si>
    <t>นางสาวมุทิตา</t>
  </si>
  <si>
    <t>สุวรรณรัตน์</t>
  </si>
  <si>
    <t>นางสาวกนิษฐกานต์</t>
  </si>
  <si>
    <t>สามสุวรรณ</t>
  </si>
  <si>
    <t>นางอารีรัตน์</t>
  </si>
  <si>
    <t>พักตร์จันทร์</t>
  </si>
  <si>
    <t>นางสาวปาริชาติ</t>
  </si>
  <si>
    <t>สุขสุวรรณ์</t>
  </si>
  <si>
    <t>นางสาววีร์ธิมา</t>
  </si>
  <si>
    <t>เม่งช่วย</t>
  </si>
  <si>
    <t>นางสาวศิริวัลย์</t>
  </si>
  <si>
    <t>สิมาพัฒนพงศ์</t>
  </si>
  <si>
    <t>นางสาวจิตติมา</t>
  </si>
  <si>
    <t>กาลเนาวกุล</t>
  </si>
  <si>
    <t>นางสาวณาตยา</t>
  </si>
  <si>
    <t>ชูช่วย</t>
  </si>
  <si>
    <t>นางสาวศิวาภรณ์</t>
  </si>
  <si>
    <t>โภคภิรมย์</t>
  </si>
  <si>
    <t>ภาควิชา บริหารเภสัชกิจ คณะเภสัชศาสตร์ มหาวิทยาลัยสงขลานครินทร์</t>
  </si>
  <si>
    <t>นายกร</t>
  </si>
  <si>
    <t>ศรเลิศล้ำวาณิช</t>
  </si>
  <si>
    <t>นางสาวกรกมล</t>
  </si>
  <si>
    <t>รุกขพันธ์</t>
  </si>
  <si>
    <t>นายณรงค์ศักดิ์</t>
  </si>
  <si>
    <t>สิงห์ไพบูลย์พร</t>
  </si>
  <si>
    <t>นายพงค์เทพ</t>
  </si>
  <si>
    <t>สุธีรวุฒิ</t>
  </si>
  <si>
    <t xml:space="preserve">นางสาวพิมพ์วรา </t>
  </si>
  <si>
    <t>นางสาวศิริพา</t>
  </si>
  <si>
    <t>อุดมอักษร</t>
  </si>
  <si>
    <t>นายสงวน</t>
  </si>
  <si>
    <t>ลือเกียรติบัณฑิต</t>
  </si>
  <si>
    <t>นายสุรฉัตร</t>
  </si>
  <si>
    <t>ง้อสุรเชษฐ์</t>
  </si>
  <si>
    <t>/</t>
  </si>
  <si>
    <t>นางสาวกนิษฐกานต์ สามสุวรรณ</t>
  </si>
  <si>
    <t>วิทยานิพนธ์</t>
  </si>
  <si>
    <t>Vaccine Management by vendor managed inventory in Southern Thailand</t>
  </si>
  <si>
    <t>The sixth Indochina Conference on Pharmaceutical Sciences</t>
  </si>
  <si>
    <t>Hue College of Medicine and Pharmacy Hue City Vietman</t>
  </si>
  <si>
    <t>15-18 ธ.ค 52</t>
  </si>
  <si>
    <t>8. ผลการนำความรู้และประสบการณ์จากการให้บริการวิชาการมาใช้ในการพัฒนาการเรียนการสอนหรือการวิจัย (ในปีการศึกษา 2551-2553)</t>
  </si>
  <si>
    <t>จำนวนโครงการ/กิจกรรมบริการวิชาการทั้งหมด</t>
  </si>
  <si>
    <t>จำนวนโครงการ/กิจกรรมบริการวิชาการที่มีการบูรณาการกับการเรียนการสอนและการวิจัย</t>
  </si>
  <si>
    <t>ปี2551</t>
  </si>
  <si>
    <t>ปี2552</t>
  </si>
  <si>
    <t>ปี2553</t>
  </si>
  <si>
    <t>ผลรวมปี51-53</t>
  </si>
  <si>
    <t>วันที่จัด</t>
  </si>
  <si>
    <t>รายจ่ายจริงที่ใช้ในการประชุม</t>
  </si>
  <si>
    <t>จำนวนผู้เข้าร่วมโครงการ</t>
  </si>
  <si>
    <t>ผลการประเมินความพึงพอใจ 
5 ระดับ</t>
  </si>
  <si>
    <t>ประชุมปฏิบัติการด้านเภสัชกรรมสังคมและการบริหาร</t>
  </si>
  <si>
    <t xml:space="preserve">ข้อมูลตามแบบฟอร์มฐานรายเดือน  QA_ Report on Project </t>
  </si>
  <si>
    <t>ชื่อ ..อาภา ศรีสุข  ศิริพรรณ  วุ่นกลิ่นหอม................................................... ผู้ให้ข้อมูล</t>
  </si>
  <si>
    <t>อาภา  ศรีสุข  ศิริพรรณ  วุ่นกลิ่นหอม</t>
  </si>
  <si>
    <t>สงวน ลือเกียรติบัณฑิต</t>
  </si>
  <si>
    <t>Client and pharmacist factors affecting practice in the management of upper respiratory tract infection presented in  community pharmacies: A simulated client study</t>
  </si>
  <si>
    <t>International Journal of Pharmacy Practice</t>
  </si>
  <si>
    <t>16(4)</t>
  </si>
  <si>
    <t>265-270</t>
  </si>
  <si>
    <t>สุรฉัตร ง้อสุรเชษฐ์</t>
  </si>
  <si>
    <t>Defining  types  of  economic  evaluation                        2551  91        มิ.ย.      21-27          100%</t>
  </si>
  <si>
    <t>Journal of Medical Association of Thailand</t>
  </si>
  <si>
    <t>มิ.ย</t>
  </si>
  <si>
    <t>21-27</t>
  </si>
  <si>
    <t>ศิริพา  อุดมอักษร</t>
  </si>
  <si>
    <t>Extension of market exclusivity and its impact on the accessibility to essential medicines, and drug expense in Thailand: Analysis of the effect of TRIPs-Plus proposal</t>
  </si>
  <si>
    <t>Health Policy</t>
  </si>
  <si>
    <t>91(2)</t>
  </si>
  <si>
    <t>ก.ค</t>
  </si>
  <si>
    <t>174-182</t>
  </si>
  <si>
    <t>ภาควิชา/หน่วยงาน ภาควิชาบริหารเภสัชกิจ คณะเภสัชศาสตร์</t>
  </si>
  <si>
    <t>ชื่อ  อาภา  ศรีสุข , ศิริพรรณ  วุ่นกลิ่นหอม ผู้ให้ข้อมูล</t>
  </si>
  <si>
    <t>ชื่อ อาภา  ศรีสุข , ศิริพรรณ  วุ่นกลิ่นหอม ผู้ให้ข้อมูล</t>
  </si>
  <si>
    <t>รายงานข้อมูล ณ วันที่ 19 เมษายน 2554</t>
  </si>
  <si>
    <t>โทร. 8938</t>
  </si>
  <si>
    <t>ภาควิชา/หน่วยงาน ภาควิชาบริหารเภสัชกิจ  คณะเภสัชศาสตร์</t>
  </si>
  <si>
    <t>ชื่อ อาภา ศรีสุข ศิริพรรณ วุ่นกลิ่นหอม  ผู้ให้ข้อมูล</t>
  </si>
  <si>
    <t>รายงานข้อมูล ณ วันที่ 6 พฤษภาคม 2554</t>
  </si>
  <si>
    <t>โทร.8938</t>
  </si>
  <si>
    <t>ชื่อ อาภา  ศรีสุข, ศิริพรรณ  วุ่นกลิ่นหอม ผู้ให้ข้อมูล</t>
  </si>
  <si>
    <t>ภาควิชาบริหารเภสัชกิจ คณะเภสัชศาสตร์</t>
  </si>
  <si>
    <t>Defining  types  of  economic  evaluation</t>
  </si>
  <si>
    <t>รายละเอียดบทความวิจัยของอาจารย์/นักวิจัยที่ได้รับการเผยแพร่ (Proceeding) ในปีปฏิทิน 2551 - 2553</t>
  </si>
  <si>
    <t>ชื่อเจ้าของบทความ(ระบุให้ครบถ้วนทุกคน)</t>
  </si>
  <si>
    <t>ระดับ</t>
  </si>
  <si>
    <t>ชาติ</t>
  </si>
  <si>
    <t>นานาชาติ</t>
  </si>
  <si>
    <t>วัน/เดือน/ปีที่จัดงาน</t>
  </si>
  <si>
    <t>ดร.ศิริพา อุดมอักษร</t>
  </si>
  <si>
    <t>A new approach for monitoring drug price behaviors: Miscellaneous Acquisition Capability (MAC)</t>
  </si>
  <si>
    <t>Maternal use of non-erythromycin macrolide antibiotics and risk of congenital malformation and infantile hypertrophic pyloric stenosis: a Danish populaton-based cohort study</t>
  </si>
  <si>
    <t>Maternal use of  erythromycin and risk of congenital malformation and infantile hypertrophic pyloric stenosis: a Danish populaton-based cohort study.</t>
  </si>
  <si>
    <t>Preferred drug benefit plan for civil servant medical benefit scheme in Thailand: A conjoint analysis</t>
  </si>
  <si>
    <t>ดร.กรกมล  รุกขพันธ์</t>
  </si>
  <si>
    <t>รศ.ดร.สุรฉัตร ง้อสุรเชษฐ์</t>
  </si>
  <si>
    <t>*</t>
  </si>
  <si>
    <t>3rd  Asia-Pacific ISPOR</t>
  </si>
  <si>
    <t>The 68 th International Congress of FIP</t>
  </si>
  <si>
    <t>The 24 th International Conference on Pharmacoepidemiology &amp; Therapeutic Risk Management (JCPE 2008)</t>
  </si>
  <si>
    <t>International Society for Pharmacoeconomics and Outcomes Research 14 th Annual International Meeting</t>
  </si>
  <si>
    <t>Soul, Korea</t>
  </si>
  <si>
    <t>Basel, Switzerland</t>
  </si>
  <si>
    <t>Copenhagen, Denmark</t>
  </si>
  <si>
    <t>USA</t>
  </si>
  <si>
    <t>Sept.6-9, 2008</t>
  </si>
  <si>
    <t>August29-Sept4,2008</t>
  </si>
  <si>
    <t>August 17-20, 2008</t>
  </si>
  <si>
    <t xml:space="preserve"> May16-20,2009</t>
  </si>
  <si>
    <t>ผศ.ดร.กร   ศรเลิศล้ำวาณิช</t>
  </si>
  <si>
    <t>Leading Educational Change in Thailand:Implementing National Public Policy in a multi-Campus University System</t>
  </si>
  <si>
    <t>American Society of Business and Behavioral Sciences 18th Annual Conference</t>
  </si>
  <si>
    <t>24-27 Feb,2011</t>
  </si>
  <si>
    <t>นางเขตแข</t>
  </si>
  <si>
    <t>บุญประดิษฐ์</t>
  </si>
  <si>
    <t>เพชรสวัสดิ์</t>
  </si>
  <si>
    <t>ฉิมแก้ว</t>
  </si>
  <si>
    <t>การพัฒนาแบบวัดคุณภาพชีวิตสำหรับผู้ป่วยเบาหวาน Diabetes-39 ฉบับภาษาไทย</t>
  </si>
  <si>
    <t>กรรณิการ์ สงรักษา(นักวิจัย), สงวน ลือเกียรติบัณฑิต(ก)</t>
  </si>
  <si>
    <t>หน่วยงานภายนอก</t>
  </si>
  <si>
    <t>ใช้ในการวัดคุณภาพชีวิต</t>
  </si>
  <si>
    <t>การสร้างแกนนำในการบริหารจัดการวัคซีน</t>
  </si>
  <si>
    <t>กรกมล รุกขพันธ์</t>
  </si>
  <si>
    <t>ระบบสุขภาพ</t>
  </si>
  <si>
    <t>ระบบการป้องกันโรคเข้มแข็ง</t>
  </si>
  <si>
    <t>การพัฒนาระบบการจัดการข้อมูลความรุนแรงในพื้นที่จังหวัดชายแดนภาคใต้</t>
  </si>
  <si>
    <t>พงค์เทพ สุธีรวุฒิ</t>
  </si>
  <si>
    <t>ใช้เป็นข้อมูลเพื่อวางแผนแก้ไขปัญหาความรุนแรงในพื้นที่จังหวัดชายแดนภาคใต้</t>
  </si>
  <si>
    <t>การพัฒนาระบบเครือข่ายเพื่อการคุ้มครองผู้บริโภคภาคใต้</t>
  </si>
  <si>
    <t>สสจ.ที่ทำโครงการ</t>
  </si>
  <si>
    <t>เกิดรูปแบบเครือข่ายการดำเนินงานคุ้มครองผู้บริโภค</t>
  </si>
  <si>
    <t>การพัฒนาระบบบริหารจัดการฐานข้อมูลอนามัยแม่และเด็กในจังหวัดชายแดนภาคใต้</t>
  </si>
  <si>
    <t>งานอนามัยแม่ และเด็ก</t>
  </si>
  <si>
    <t>มีฐานข้อมูลใช้ดำเนินงาน</t>
  </si>
  <si>
    <t>การลดระยะเวลารอรับบริการจ่ายยาผู้ป่วยนอกในโรงพยาบาลชุมชนแห่งหนึ่งโดยวิธีศึกษาการทำงาน</t>
  </si>
  <si>
    <t>ปิยะดา เพชรสวัสดิ์ ศิริพา อุดมอักษร</t>
  </si>
  <si>
    <t>โรงพยาบาลชุมชนที่ทำวิจัย</t>
  </si>
  <si>
    <t>ลดเวลาการรอรับบริการเภสัชกรรม</t>
  </si>
  <si>
    <t>กระบวนการนโยบายสาธารณะด้านสุขภาพ</t>
  </si>
  <si>
    <t>Ngorsuraches, S.(ก)100%</t>
  </si>
  <si>
    <t>นายธนเทพ</t>
  </si>
  <si>
    <t>วณิชยากร</t>
  </si>
  <si>
    <t>12 เม.ย. 54</t>
  </si>
  <si>
    <t>นายชุมสิน</t>
  </si>
  <si>
    <t>ศรียาน</t>
  </si>
  <si>
    <t>4 มิย. 51</t>
  </si>
  <si>
    <t>นส.นิธิรา</t>
  </si>
  <si>
    <t>21 ธค. 53</t>
  </si>
  <si>
    <t>8 พย. 53</t>
  </si>
  <si>
    <t>นส.ปิยะดา</t>
  </si>
  <si>
    <t>15 พย. 53</t>
  </si>
  <si>
    <t>Ngorsuraches S, Lerkiatbundit S, Li SC, Treesak C, Sirithorn R, Korwiwattanakarn M.</t>
  </si>
  <si>
    <t>Development and validation of the patient trust in community pharmacists (TRUST-Ph) scale: results from a study conducted in Thailand.</t>
  </si>
  <si>
    <t>Res Social Adm Pharm. 2008 Sep;4(3):272-83. Epub 2008 Aug 8.</t>
  </si>
  <si>
    <t>2551 (2008)</t>
  </si>
  <si>
    <t>(รัชนิดา ศิริธร)</t>
  </si>
  <si>
    <t>นางสาววิมลัก  ธารางกูร</t>
  </si>
  <si>
    <t>ผลของกิจกรรมพัฒนาคุณภาพต่อการปฏิบัติงานบริหารจัดการวัคซีนของสถานีอนามัยและศูนย์สุขภาพชุมชนในจังหวัดกระบี่</t>
  </si>
  <si>
    <t>การประเมินคุณภาพการบริหารจัดการวัคซีนในจังหวัดกระบี่</t>
  </si>
  <si>
    <t>การประชุมนำเสนอผลงานวิจัยระดับบัณฑิตศึกษาแห่งชาติ ครั้งที่ 11</t>
  </si>
  <si>
    <t>มหาวิทยาลัยราชภัฎวไลอลงกรณ์ในพระบรมราชูปถัมภ์    จังหวัดปทุมธานี</t>
  </si>
  <si>
    <t>ปีกศ</t>
  </si>
  <si>
    <t>กรรณิการ์  สงรักษา, สงวน ลือเกียรติบัณฑิต</t>
  </si>
  <si>
    <t>การพัฒนาแบบวัดคุณภาพชีวิตสำหรับผู้ป่วยเบาหวาน Diabetic-39 ฉบับภาษาไทย (Development of a disease specific quality of life instrument : Thai version of the Diabetic-39)</t>
  </si>
  <si>
    <t>สงขลานครินทร์เวชสาร</t>
  </si>
  <si>
    <t>27(1)</t>
  </si>
  <si>
    <t>Jan-Feb</t>
  </si>
  <si>
    <t>35-49</t>
  </si>
  <si>
    <t>สงวน ลือเกียรติบัณฑิต1, สุทธิพร ภัทรชยากุล1, เกียรติศักดิ์ ณัฐธนพงศ์2, จารุวี กาญจนคีรีธำรง2, รวิวรรณ อรุณพันธุ์1, ไพลดา วิมลกาญจนา1</t>
  </si>
  <si>
    <t xml:space="preserve">ผลของการให้ความรู้เกี่ยวกับโรค ยาที่ใช้และการปฏิบัติตัวของผู้ป่วยโรคหลอดเลือดหัวใจขาดเลือดเฉียบพลัน </t>
  </si>
  <si>
    <t xml:space="preserve">ไทยเภสัชศาสตร์และวิทยาการสุขภาพ  ปีที่ : 4  ฉบับที่ : 2  เลขหน้า : 193-201  ปีพ.ศ. : 2552
</t>
  </si>
  <si>
    <t>4(2)</t>
  </si>
  <si>
    <t>Apr-Jun</t>
  </si>
  <si>
    <t>193-201</t>
  </si>
  <si>
    <t>Saengcharoen W, Lerkiatbundit S.</t>
  </si>
  <si>
    <t>Practice and attitudes regarding the management of childhood diarrhoea among pharmacies in Thailand</t>
  </si>
  <si>
    <t>Int J Pharm Pract. 2010 Dec;18(6):323-31.-----International Journal of Pharmacy Practice. Volume 18, Issue 6, December 2010, Pages 323-331</t>
  </si>
  <si>
    <t>18(6)</t>
  </si>
  <si>
    <t>Dec</t>
  </si>
  <si>
    <t>323-31</t>
  </si>
  <si>
    <t>นฤภัย สมฤดี, สงวน ลือเกียรติบัณฑิต, เต็มศักดิ์ พึ่งรัศมี, วันชัย ธรรมสัจการ.</t>
  </si>
  <si>
    <t xml:space="preserve">ความร่วมมือในการปฏิบัติตนระหว่างการรักษาและคุณภาพชีวิตของผู้ป่วยมะเร็งต่อมไทรอยด์ </t>
  </si>
  <si>
    <t xml:space="preserve">สงขลานครินทร์เวชสาร  ปีที่ : 28  ฉบับที่ : 2  เลขหน้า : 81-88  ปีพ.ศ. : 2553
</t>
  </si>
  <si>
    <t>28(2)</t>
  </si>
  <si>
    <t>mar-apr</t>
  </si>
  <si>
    <t>81-88</t>
  </si>
  <si>
    <t xml:space="preserve">Xiong GY (Xiong, Guangyi)2, Virasakdi C (Virasakdi, Chongsuvivatwong)1, Geater A (Geater, Alan)1, Zhang Y (Zhang, Yun)3, Li M (Li, Ming)2, Lerkiatbundit S (Lerkiatbundit, Sanguan)4 </t>
  </si>
  <si>
    <t>Factor Analysis on Symptoms and Signs of Chronic Low-Back Pain Based on Traditional Chinese Medicine Theory.</t>
  </si>
  <si>
    <t>JOURNAL OF ALTERNATIVE AND COMPLEMENTARY MEDICINE    Volume: 17    Issue: 1    Pages: 51-55    Published: JAN 2011</t>
  </si>
  <si>
    <t>17(1)</t>
  </si>
  <si>
    <t>jan</t>
  </si>
  <si>
    <t>51-55</t>
  </si>
  <si>
    <t>ช่วงเดือนพ.ค. ทุกปี</t>
  </si>
  <si>
    <t>500,000.-</t>
  </si>
  <si>
    <t>130 คน</t>
  </si>
  <si>
    <t>การสำรวจปัญหาการใช้ยาในชุมชน</t>
  </si>
  <si>
    <t>มิ.ย.-ก.ย. ทุกปี</t>
  </si>
  <si>
    <t>120 คน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</si>
</sst>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#,##0.000"/>
    <numFmt numFmtId="193" formatCode="#,##0.0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-* #,##0.000_-;\-* #,##0.000_-;_-* &quot;-&quot;??_-;_-@_-"/>
    <numFmt numFmtId="200" formatCode="[$-107041E]d\ mmm\ yy;@"/>
    <numFmt numFmtId="201" formatCode="B1mmm\-yy"/>
  </numFmts>
  <fonts count="86">
    <font>
      <sz val="11"/>
      <color indexed="63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sz val="14"/>
      <name val="Cordia New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2"/>
      <color indexed="12"/>
      <name val="Verdana"/>
      <family val="2"/>
    </font>
    <font>
      <sz val="10"/>
      <color indexed="12"/>
      <name val="Tahoma"/>
      <family val="2"/>
    </font>
    <font>
      <sz val="10"/>
      <color indexed="12"/>
      <name val="Verdana"/>
      <family val="2"/>
    </font>
    <font>
      <sz val="10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1"/>
      <name val="Tahoma"/>
      <family val="2"/>
    </font>
    <font>
      <sz val="10"/>
      <color indexed="17"/>
      <name val="Verdana"/>
      <family val="2"/>
    </font>
    <font>
      <sz val="9"/>
      <name val="Verdana"/>
      <family val="2"/>
    </font>
    <font>
      <b/>
      <u val="single"/>
      <sz val="11"/>
      <color indexed="12"/>
      <name val="Tahoma"/>
      <family val="2"/>
    </font>
    <font>
      <b/>
      <u val="single"/>
      <sz val="10"/>
      <color indexed="12"/>
      <name val="Tahoma"/>
      <family val="2"/>
    </font>
    <font>
      <sz val="10"/>
      <color indexed="12"/>
      <name val="Wingdings 2"/>
      <family val="1"/>
    </font>
    <font>
      <sz val="10"/>
      <name val="Wingdings 2"/>
      <family val="1"/>
    </font>
    <font>
      <b/>
      <sz val="10"/>
      <name val="Tahoma"/>
      <family val="2"/>
    </font>
    <font>
      <b/>
      <sz val="11"/>
      <name val="Tahoma"/>
      <family val="2"/>
    </font>
    <font>
      <b/>
      <i/>
      <sz val="11"/>
      <name val="Tahom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2"/>
      <name val="Verdana"/>
      <family val="2"/>
    </font>
    <font>
      <b/>
      <sz val="10"/>
      <color indexed="12"/>
      <name val="Verdana"/>
      <family val="2"/>
    </font>
    <font>
      <b/>
      <u val="single"/>
      <sz val="10"/>
      <color indexed="12"/>
      <name val="Verdana"/>
      <family val="2"/>
    </font>
    <font>
      <sz val="10"/>
      <color indexed="8"/>
      <name val="Cambria"/>
      <family val="2"/>
    </font>
    <font>
      <b/>
      <sz val="10"/>
      <name val="Cambria"/>
      <family val="2"/>
    </font>
    <font>
      <sz val="9"/>
      <color indexed="8"/>
      <name val="Cambria"/>
      <family val="2"/>
    </font>
    <font>
      <b/>
      <sz val="11"/>
      <color indexed="12"/>
      <name val="Cambria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1"/>
      <name val="Cambria"/>
      <family val="2"/>
    </font>
    <font>
      <sz val="10"/>
      <name val="Cambria"/>
      <family val="2"/>
    </font>
    <font>
      <b/>
      <sz val="10"/>
      <color indexed="12"/>
      <name val="Cambria"/>
      <family val="2"/>
    </font>
    <font>
      <sz val="10"/>
      <color indexed="12"/>
      <name val="Cambria"/>
      <family val="2"/>
    </font>
    <font>
      <b/>
      <sz val="10"/>
      <color indexed="8"/>
      <name val="Calibri"/>
      <family val="2"/>
    </font>
    <font>
      <sz val="10"/>
      <color indexed="56"/>
      <name val="Verdana"/>
      <family val="2"/>
    </font>
    <font>
      <sz val="11"/>
      <color indexed="12"/>
      <name val="Cambria"/>
      <family val="2"/>
    </font>
    <font>
      <sz val="11"/>
      <name val="Cambria"/>
      <family val="2"/>
    </font>
    <font>
      <b/>
      <u val="single"/>
      <sz val="10"/>
      <name val="Cambria"/>
      <family val="2"/>
    </font>
    <font>
      <u val="single"/>
      <sz val="10"/>
      <name val="Cambria"/>
      <family val="2"/>
    </font>
    <font>
      <sz val="11"/>
      <color indexed="8"/>
      <name val="Cambria"/>
      <family val="2"/>
    </font>
    <font>
      <sz val="10"/>
      <color indexed="48"/>
      <name val="Calibri"/>
      <family val="2"/>
    </font>
    <font>
      <sz val="10"/>
      <color indexed="48"/>
      <name val="Cambria"/>
      <family val="2"/>
    </font>
    <font>
      <i/>
      <sz val="10"/>
      <color indexed="48"/>
      <name val="Cambria"/>
      <family val="2"/>
    </font>
    <font>
      <sz val="10"/>
      <color indexed="12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u val="single"/>
      <sz val="10"/>
      <color indexed="12"/>
      <name val="Cambria"/>
      <family val="2"/>
    </font>
    <font>
      <b/>
      <u val="single"/>
      <sz val="10"/>
      <color indexed="12"/>
      <name val="Cambria"/>
      <family val="2"/>
    </font>
    <font>
      <b/>
      <sz val="14"/>
      <color indexed="30"/>
      <name val="Angsana New"/>
      <family val="1"/>
    </font>
    <font>
      <b/>
      <u val="single"/>
      <sz val="12"/>
      <color indexed="30"/>
      <name val="Cambria"/>
      <family val="1"/>
    </font>
    <font>
      <sz val="10"/>
      <color indexed="17"/>
      <name val="Cambria"/>
      <family val="2"/>
    </font>
    <font>
      <sz val="9"/>
      <name val="Cambria"/>
      <family val="2"/>
    </font>
    <font>
      <b/>
      <sz val="10"/>
      <color indexed="8"/>
      <name val="Cambri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63"/>
      <name val="Cambria"/>
      <family val="2"/>
    </font>
    <font>
      <sz val="14"/>
      <name val="AngsanaUPC"/>
      <family val="1"/>
    </font>
    <font>
      <sz val="10"/>
      <color indexed="3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9" borderId="0" applyNumberFormat="0" applyBorder="0" applyAlignment="0" applyProtection="0"/>
    <xf numFmtId="0" fontId="73" fillId="3" borderId="0" applyNumberFormat="0" applyBorder="0" applyAlignment="0" applyProtection="0"/>
    <xf numFmtId="0" fontId="74" fillId="20" borderId="1" applyNumberFormat="0" applyAlignment="0" applyProtection="0"/>
    <xf numFmtId="0" fontId="75" fillId="21" borderId="2" applyNumberFormat="0" applyAlignment="0" applyProtection="0"/>
    <xf numFmtId="0" fontId="76" fillId="0" borderId="0" applyNumberFormat="0" applyFill="0" applyBorder="0" applyAlignment="0" applyProtection="0"/>
    <xf numFmtId="0" fontId="77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78" fillId="7" borderId="1" applyNumberFormat="0" applyAlignment="0" applyProtection="0"/>
    <xf numFmtId="0" fontId="79" fillId="0" borderId="6" applyNumberFormat="0" applyFill="0" applyAlignment="0" applyProtection="0"/>
    <xf numFmtId="0" fontId="80" fillId="22" borderId="0" applyNumberFormat="0" applyBorder="0" applyAlignment="0" applyProtection="0"/>
    <xf numFmtId="0" fontId="84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7" fillId="23" borderId="7" applyNumberFormat="0" applyFont="0" applyAlignment="0" applyProtection="0"/>
    <xf numFmtId="0" fontId="81" fillId="20" borderId="8" applyNumberFormat="0" applyAlignment="0" applyProtection="0"/>
    <xf numFmtId="0" fontId="28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7" fillId="0" borderId="0" applyFont="0" applyFill="0" applyBorder="0" applyAlignment="0" applyProtection="0"/>
  </cellStyleXfs>
  <cellXfs count="742"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0" xfId="66" applyFont="1" applyAlignment="1">
      <alignment horizontal="center" vertical="center" wrapText="1"/>
      <protection/>
    </xf>
    <xf numFmtId="49" fontId="7" fillId="0" borderId="0" xfId="66" applyNumberFormat="1" applyFont="1" applyAlignment="1">
      <alignment horizontal="center" vertical="center" wrapText="1"/>
      <protection/>
    </xf>
    <xf numFmtId="0" fontId="7" fillId="0" borderId="0" xfId="66" applyFont="1" applyAlignment="1">
      <alignment vertical="center"/>
      <protection/>
    </xf>
    <xf numFmtId="3" fontId="7" fillId="0" borderId="0" xfId="66" applyNumberFormat="1" applyFont="1" applyAlignment="1">
      <alignment vertical="center"/>
      <protection/>
    </xf>
    <xf numFmtId="0" fontId="7" fillId="0" borderId="10" xfId="66" applyFont="1" applyFill="1" applyBorder="1" applyAlignment="1">
      <alignment horizontal="left" vertical="center" indent="1"/>
      <protection/>
    </xf>
    <xf numFmtId="3" fontId="7" fillId="0" borderId="10" xfId="66" applyNumberFormat="1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66" applyFont="1" applyFill="1" applyBorder="1" applyAlignment="1">
      <alignment horizontal="left" vertical="center" indent="1"/>
      <protection/>
    </xf>
    <xf numFmtId="3" fontId="7" fillId="0" borderId="0" xfId="66" applyNumberFormat="1" applyFont="1" applyFill="1" applyBorder="1" applyAlignment="1">
      <alignment horizontal="center" vertical="center"/>
      <protection/>
    </xf>
    <xf numFmtId="0" fontId="7" fillId="10" borderId="10" xfId="66" applyFont="1" applyFill="1" applyBorder="1" applyAlignment="1">
      <alignment horizontal="left" vertical="center" indent="1"/>
      <protection/>
    </xf>
    <xf numFmtId="3" fontId="7" fillId="10" borderId="10" xfId="66" applyNumberFormat="1" applyFont="1" applyFill="1" applyBorder="1" applyAlignment="1">
      <alignment horizontal="center" vertical="center"/>
      <protection/>
    </xf>
    <xf numFmtId="0" fontId="32" fillId="24" borderId="0" xfId="66" applyFont="1" applyFill="1" applyAlignment="1">
      <alignment vertical="center"/>
      <protection/>
    </xf>
    <xf numFmtId="3" fontId="6" fillId="24" borderId="0" xfId="66" applyNumberFormat="1" applyFont="1" applyFill="1" applyAlignment="1">
      <alignment vertical="center"/>
      <protection/>
    </xf>
    <xf numFmtId="0" fontId="6" fillId="24" borderId="0" xfId="66" applyFont="1" applyFill="1" applyAlignment="1">
      <alignment vertical="center"/>
      <protection/>
    </xf>
    <xf numFmtId="0" fontId="33" fillId="0" borderId="0" xfId="0" applyFont="1" applyAlignment="1">
      <alignment vertical="center"/>
    </xf>
    <xf numFmtId="41" fontId="11" fillId="0" borderId="0" xfId="66" applyNumberFormat="1" applyFont="1" applyAlignment="1">
      <alignment vertical="center"/>
      <protection/>
    </xf>
    <xf numFmtId="0" fontId="11" fillId="0" borderId="0" xfId="66" applyFont="1" applyAlignment="1">
      <alignment vertical="center"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66" applyNumberFormat="1" applyFont="1" applyAlignment="1">
      <alignment vertical="center"/>
      <protection/>
    </xf>
    <xf numFmtId="0" fontId="7" fillId="0" borderId="0" xfId="66" applyFont="1" applyFill="1" applyBorder="1" applyAlignment="1">
      <alignment horizontal="left" vertical="center"/>
      <protection/>
    </xf>
    <xf numFmtId="0" fontId="34" fillId="0" borderId="0" xfId="0" applyFont="1" applyAlignment="1">
      <alignment vertical="center"/>
    </xf>
    <xf numFmtId="0" fontId="5" fillId="0" borderId="0" xfId="66" applyFont="1" applyAlignment="1">
      <alignment vertical="center"/>
      <protection/>
    </xf>
    <xf numFmtId="0" fontId="7" fillId="5" borderId="11" xfId="0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0" fontId="7" fillId="5" borderId="13" xfId="0" applyFont="1" applyFill="1" applyBorder="1" applyAlignment="1">
      <alignment vertical="center"/>
    </xf>
    <xf numFmtId="0" fontId="7" fillId="5" borderId="14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0" fontId="7" fillId="5" borderId="16" xfId="0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0" fontId="7" fillId="5" borderId="18" xfId="0" applyFont="1" applyFill="1" applyBorder="1" applyAlignment="1">
      <alignment vertical="center"/>
    </xf>
    <xf numFmtId="0" fontId="7" fillId="0" borderId="0" xfId="66" applyNumberFormat="1" applyFont="1" applyAlignment="1">
      <alignment vertical="center"/>
      <protection/>
    </xf>
    <xf numFmtId="0" fontId="35" fillId="0" borderId="0" xfId="0" applyFont="1" applyAlignment="1">
      <alignment/>
    </xf>
    <xf numFmtId="0" fontId="36" fillId="0" borderId="19" xfId="66" applyFont="1" applyBorder="1" applyAlignment="1">
      <alignment wrapText="1"/>
      <protection/>
    </xf>
    <xf numFmtId="0" fontId="35" fillId="0" borderId="0" xfId="0" applyFont="1" applyAlignment="1">
      <alignment vertical="center" wrapText="1"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8" xfId="0" applyFont="1" applyBorder="1" applyAlignment="1">
      <alignment/>
    </xf>
    <xf numFmtId="0" fontId="38" fillId="0" borderId="20" xfId="66" applyFont="1" applyBorder="1" applyAlignment="1">
      <alignment/>
      <protection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41" fillId="0" borderId="0" xfId="66" applyFont="1" applyAlignment="1">
      <alignment vertical="center"/>
      <protection/>
    </xf>
    <xf numFmtId="3" fontId="42" fillId="0" borderId="0" xfId="66" applyNumberFormat="1" applyFont="1" applyAlignment="1">
      <alignment vertical="center"/>
      <protection/>
    </xf>
    <xf numFmtId="49" fontId="27" fillId="10" borderId="21" xfId="0" applyNumberFormat="1" applyFont="1" applyFill="1" applyBorder="1" applyAlignment="1">
      <alignment horizontal="center" vertical="center"/>
    </xf>
    <xf numFmtId="49" fontId="41" fillId="10" borderId="22" xfId="66" applyNumberFormat="1" applyFont="1" applyFill="1" applyBorder="1" applyAlignment="1">
      <alignment horizontal="center" vertical="center"/>
      <protection/>
    </xf>
    <xf numFmtId="0" fontId="42" fillId="0" borderId="0" xfId="0" applyFont="1" applyAlignment="1">
      <alignment vertical="center"/>
    </xf>
    <xf numFmtId="41" fontId="42" fillId="0" borderId="0" xfId="66" applyNumberFormat="1" applyFont="1" applyAlignment="1">
      <alignment vertical="center"/>
      <protection/>
    </xf>
    <xf numFmtId="0" fontId="41" fillId="0" borderId="0" xfId="66" applyFont="1" applyBorder="1" applyAlignment="1">
      <alignment vertical="center"/>
      <protection/>
    </xf>
    <xf numFmtId="0" fontId="42" fillId="0" borderId="0" xfId="66" applyFont="1" applyBorder="1" applyAlignment="1">
      <alignment vertical="center"/>
      <protection/>
    </xf>
    <xf numFmtId="3" fontId="42" fillId="0" borderId="10" xfId="66" applyNumberFormat="1" applyFont="1" applyBorder="1" applyAlignment="1">
      <alignment horizontal="center" vertical="center"/>
      <protection/>
    </xf>
    <xf numFmtId="2" fontId="42" fillId="0" borderId="10" xfId="66" applyNumberFormat="1" applyFont="1" applyFill="1" applyBorder="1" applyAlignment="1">
      <alignment horizontal="center" vertical="center"/>
      <protection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43" fillId="0" borderId="0" xfId="66" applyFont="1">
      <alignment/>
      <protection/>
    </xf>
    <xf numFmtId="0" fontId="15" fillId="0" borderId="0" xfId="0" applyFont="1" applyAlignment="1">
      <alignment/>
    </xf>
    <xf numFmtId="0" fontId="2" fillId="0" borderId="0" xfId="66" applyFont="1">
      <alignment/>
      <protection/>
    </xf>
    <xf numFmtId="3" fontId="2" fillId="0" borderId="0" xfId="66" applyNumberFormat="1" applyFont="1">
      <alignment/>
      <protection/>
    </xf>
    <xf numFmtId="49" fontId="15" fillId="10" borderId="21" xfId="0" applyNumberFormat="1" applyFont="1" applyFill="1" applyBorder="1" applyAlignment="1">
      <alignment horizontal="center"/>
    </xf>
    <xf numFmtId="49" fontId="14" fillId="10" borderId="16" xfId="66" applyNumberFormat="1" applyFont="1" applyFill="1" applyBorder="1" applyAlignment="1">
      <alignment horizontal="center"/>
      <protection/>
    </xf>
    <xf numFmtId="49" fontId="15" fillId="10" borderId="20" xfId="0" applyNumberFormat="1" applyFont="1" applyFill="1" applyBorder="1" applyAlignment="1">
      <alignment horizontal="center"/>
    </xf>
    <xf numFmtId="49" fontId="14" fillId="10" borderId="10" xfId="66" applyNumberFormat="1" applyFont="1" applyFill="1" applyBorder="1" applyAlignment="1">
      <alignment horizontal="center"/>
      <protection/>
    </xf>
    <xf numFmtId="49" fontId="15" fillId="10" borderId="17" xfId="0" applyNumberFormat="1" applyFont="1" applyFill="1" applyBorder="1" applyAlignment="1">
      <alignment horizontal="center"/>
    </xf>
    <xf numFmtId="49" fontId="14" fillId="10" borderId="23" xfId="66" applyNumberFormat="1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41" fontId="2" fillId="0" borderId="0" xfId="66" applyNumberFormat="1" applyFont="1">
      <alignment/>
      <protection/>
    </xf>
    <xf numFmtId="0" fontId="2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44" fillId="0" borderId="10" xfId="66" applyFont="1" applyBorder="1">
      <alignment/>
      <protection/>
    </xf>
    <xf numFmtId="0" fontId="45" fillId="25" borderId="10" xfId="66" applyFont="1" applyFill="1" applyBorder="1">
      <alignment/>
      <protection/>
    </xf>
    <xf numFmtId="3" fontId="2" fillId="0" borderId="10" xfId="66" applyNumberFormat="1" applyFont="1" applyBorder="1" applyAlignment="1">
      <alignment horizontal="center"/>
      <protection/>
    </xf>
    <xf numFmtId="2" fontId="2" fillId="0" borderId="10" xfId="66" applyNumberFormat="1" applyFont="1" applyFill="1" applyBorder="1" applyAlignment="1">
      <alignment horizontal="center"/>
      <protection/>
    </xf>
    <xf numFmtId="3" fontId="2" fillId="25" borderId="10" xfId="66" applyNumberFormat="1" applyFont="1" applyFill="1" applyBorder="1" applyAlignment="1">
      <alignment horizontal="center"/>
      <protection/>
    </xf>
    <xf numFmtId="0" fontId="13" fillId="0" borderId="0" xfId="66" applyFont="1">
      <alignment/>
      <protection/>
    </xf>
    <xf numFmtId="0" fontId="41" fillId="0" borderId="0" xfId="66" applyFont="1">
      <alignment/>
      <protection/>
    </xf>
    <xf numFmtId="0" fontId="39" fillId="0" borderId="0" xfId="0" applyFont="1" applyAlignment="1">
      <alignment/>
    </xf>
    <xf numFmtId="0" fontId="45" fillId="0" borderId="0" xfId="66" applyFont="1">
      <alignment/>
      <protection/>
    </xf>
    <xf numFmtId="3" fontId="44" fillId="0" borderId="0" xfId="66" applyNumberFormat="1" applyFont="1">
      <alignment/>
      <protection/>
    </xf>
    <xf numFmtId="49" fontId="39" fillId="10" borderId="21" xfId="0" applyNumberFormat="1" applyFont="1" applyFill="1" applyBorder="1" applyAlignment="1">
      <alignment horizontal="center"/>
    </xf>
    <xf numFmtId="49" fontId="45" fillId="10" borderId="23" xfId="66" applyNumberFormat="1" applyFont="1" applyFill="1" applyBorder="1" applyAlignment="1">
      <alignment horizontal="center"/>
      <protection/>
    </xf>
    <xf numFmtId="0" fontId="44" fillId="0" borderId="0" xfId="0" applyFont="1" applyAlignment="1">
      <alignment/>
    </xf>
    <xf numFmtId="41" fontId="44" fillId="0" borderId="0" xfId="66" applyNumberFormat="1" applyFont="1">
      <alignment/>
      <protection/>
    </xf>
    <xf numFmtId="0" fontId="45" fillId="0" borderId="0" xfId="66" applyFont="1" applyBorder="1">
      <alignment/>
      <protection/>
    </xf>
    <xf numFmtId="0" fontId="44" fillId="0" borderId="0" xfId="66" applyFont="1" applyBorder="1">
      <alignment/>
      <protection/>
    </xf>
    <xf numFmtId="49" fontId="45" fillId="0" borderId="0" xfId="64" applyNumberFormat="1" applyFont="1" applyFill="1" applyAlignment="1">
      <alignment vertical="top"/>
      <protection/>
    </xf>
    <xf numFmtId="0" fontId="44" fillId="0" borderId="0" xfId="66" applyFont="1">
      <alignment/>
      <protection/>
    </xf>
    <xf numFmtId="49" fontId="44" fillId="0" borderId="0" xfId="64" applyNumberFormat="1" applyFont="1" applyFill="1" applyAlignment="1">
      <alignment horizontal="right"/>
      <protection/>
    </xf>
    <xf numFmtId="0" fontId="44" fillId="0" borderId="0" xfId="0" applyFont="1" applyAlignment="1">
      <alignment vertical="top" wrapText="1"/>
    </xf>
    <xf numFmtId="0" fontId="44" fillId="0" borderId="0" xfId="66" applyFont="1" applyAlignment="1">
      <alignment horizontal="center"/>
      <protection/>
    </xf>
    <xf numFmtId="0" fontId="43" fillId="0" borderId="0" xfId="66" applyFont="1" applyAlignment="1">
      <alignment vertical="center"/>
      <protection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3" fontId="44" fillId="0" borderId="0" xfId="66" applyNumberFormat="1" applyFont="1" applyAlignment="1">
      <alignment horizontal="center"/>
      <protection/>
    </xf>
    <xf numFmtId="0" fontId="39" fillId="2" borderId="10" xfId="0" applyFont="1" applyFill="1" applyBorder="1" applyAlignment="1">
      <alignment horizontal="center"/>
    </xf>
    <xf numFmtId="0" fontId="39" fillId="14" borderId="1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/>
    </xf>
    <xf numFmtId="49" fontId="39" fillId="10" borderId="2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6" fillId="0" borderId="0" xfId="66" applyFont="1" applyAlignment="1">
      <alignment horizontal="center"/>
      <protection/>
    </xf>
    <xf numFmtId="0" fontId="35" fillId="0" borderId="0" xfId="0" applyFont="1" applyBorder="1" applyAlignment="1">
      <alignment/>
    </xf>
    <xf numFmtId="0" fontId="47" fillId="0" borderId="0" xfId="66" applyFont="1">
      <alignment/>
      <protection/>
    </xf>
    <xf numFmtId="0" fontId="36" fillId="0" borderId="0" xfId="66" applyFont="1">
      <alignment/>
      <protection/>
    </xf>
    <xf numFmtId="3" fontId="48" fillId="0" borderId="0" xfId="66" applyNumberFormat="1" applyFont="1">
      <alignment/>
      <protection/>
    </xf>
    <xf numFmtId="49" fontId="35" fillId="10" borderId="21" xfId="0" applyNumberFormat="1" applyFont="1" applyFill="1" applyBorder="1" applyAlignment="1">
      <alignment horizontal="center"/>
    </xf>
    <xf numFmtId="49" fontId="36" fillId="10" borderId="23" xfId="66" applyNumberFormat="1" applyFont="1" applyFill="1" applyBorder="1" applyAlignment="1">
      <alignment horizontal="center"/>
      <protection/>
    </xf>
    <xf numFmtId="0" fontId="48" fillId="0" borderId="10" xfId="66" applyFont="1" applyBorder="1">
      <alignment/>
      <protection/>
    </xf>
    <xf numFmtId="3" fontId="48" fillId="0" borderId="10" xfId="66" applyNumberFormat="1" applyFont="1" applyBorder="1" applyAlignment="1">
      <alignment horizontal="center"/>
      <protection/>
    </xf>
    <xf numFmtId="2" fontId="48" fillId="0" borderId="10" xfId="66" applyNumberFormat="1" applyFont="1" applyFill="1" applyBorder="1" applyAlignment="1">
      <alignment horizontal="center"/>
      <protection/>
    </xf>
    <xf numFmtId="0" fontId="36" fillId="25" borderId="10" xfId="66" applyFont="1" applyFill="1" applyBorder="1">
      <alignment/>
      <protection/>
    </xf>
    <xf numFmtId="3" fontId="48" fillId="25" borderId="10" xfId="66" applyNumberFormat="1" applyFont="1" applyFill="1" applyBorder="1" applyAlignment="1">
      <alignment horizontal="center"/>
      <protection/>
    </xf>
    <xf numFmtId="0" fontId="36" fillId="0" borderId="0" xfId="0" applyFont="1" applyAlignment="1">
      <alignment/>
    </xf>
    <xf numFmtId="41" fontId="48" fillId="0" borderId="0" xfId="66" applyNumberFormat="1" applyFont="1">
      <alignment/>
      <protection/>
    </xf>
    <xf numFmtId="0" fontId="48" fillId="0" borderId="0" xfId="0" applyFont="1" applyBorder="1" applyAlignment="1">
      <alignment vertical="top" wrapText="1"/>
    </xf>
    <xf numFmtId="0" fontId="48" fillId="0" borderId="0" xfId="66" applyFont="1">
      <alignment/>
      <protection/>
    </xf>
    <xf numFmtId="0" fontId="38" fillId="0" borderId="0" xfId="66" applyFont="1">
      <alignment/>
      <protection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4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8" xfId="0" applyFont="1" applyBorder="1" applyAlignment="1">
      <alignment/>
    </xf>
    <xf numFmtId="0" fontId="49" fillId="0" borderId="0" xfId="66" applyFont="1">
      <alignment/>
      <protection/>
    </xf>
    <xf numFmtId="3" fontId="50" fillId="0" borderId="0" xfId="66" applyNumberFormat="1" applyFont="1">
      <alignment/>
      <protection/>
    </xf>
    <xf numFmtId="49" fontId="35" fillId="10" borderId="10" xfId="0" applyNumberFormat="1" applyFont="1" applyFill="1" applyBorder="1" applyAlignment="1">
      <alignment horizontal="center"/>
    </xf>
    <xf numFmtId="49" fontId="36" fillId="10" borderId="10" xfId="66" applyNumberFormat="1" applyFont="1" applyFill="1" applyBorder="1" applyAlignment="1">
      <alignment horizontal="center"/>
      <protection/>
    </xf>
    <xf numFmtId="0" fontId="48" fillId="0" borderId="0" xfId="0" applyFont="1" applyAlignment="1">
      <alignment/>
    </xf>
    <xf numFmtId="0" fontId="48" fillId="0" borderId="0" xfId="0" applyFont="1" applyAlignment="1">
      <alignment vertical="top" wrapText="1"/>
    </xf>
    <xf numFmtId="49" fontId="36" fillId="10" borderId="16" xfId="66" applyNumberFormat="1" applyFont="1" applyFill="1" applyBorder="1" applyAlignment="1">
      <alignment horizontal="center"/>
      <protection/>
    </xf>
    <xf numFmtId="49" fontId="35" fillId="10" borderId="20" xfId="0" applyNumberFormat="1" applyFont="1" applyFill="1" applyBorder="1" applyAlignment="1">
      <alignment horizontal="center"/>
    </xf>
    <xf numFmtId="49" fontId="35" fillId="10" borderId="17" xfId="0" applyNumberFormat="1" applyFont="1" applyFill="1" applyBorder="1" applyAlignment="1">
      <alignment horizontal="center"/>
    </xf>
    <xf numFmtId="0" fontId="35" fillId="0" borderId="0" xfId="0" applyFont="1" applyAlignment="1">
      <alignment horizontal="left"/>
    </xf>
    <xf numFmtId="49" fontId="45" fillId="10" borderId="16" xfId="66" applyNumberFormat="1" applyFont="1" applyFill="1" applyBorder="1" applyAlignment="1">
      <alignment horizontal="center"/>
      <protection/>
    </xf>
    <xf numFmtId="49" fontId="45" fillId="10" borderId="10" xfId="66" applyNumberFormat="1" applyFont="1" applyFill="1" applyBorder="1" applyAlignment="1">
      <alignment horizontal="center"/>
      <protection/>
    </xf>
    <xf numFmtId="49" fontId="39" fillId="10" borderId="17" xfId="0" applyNumberFormat="1" applyFont="1" applyFill="1" applyBorder="1" applyAlignment="1">
      <alignment horizontal="center"/>
    </xf>
    <xf numFmtId="3" fontId="44" fillId="0" borderId="10" xfId="66" applyNumberFormat="1" applyFont="1" applyBorder="1" applyAlignment="1">
      <alignment horizontal="center"/>
      <protection/>
    </xf>
    <xf numFmtId="2" fontId="44" fillId="0" borderId="10" xfId="66" applyNumberFormat="1" applyFont="1" applyFill="1" applyBorder="1" applyAlignment="1">
      <alignment horizontal="center"/>
      <protection/>
    </xf>
    <xf numFmtId="3" fontId="44" fillId="25" borderId="10" xfId="66" applyNumberFormat="1" applyFont="1" applyFill="1" applyBorder="1" applyAlignment="1">
      <alignment horizontal="center"/>
      <protection/>
    </xf>
    <xf numFmtId="0" fontId="45" fillId="0" borderId="0" xfId="0" applyFont="1" applyAlignment="1">
      <alignment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49" fontId="48" fillId="10" borderId="21" xfId="0" applyNumberFormat="1" applyFont="1" applyFill="1" applyBorder="1" applyAlignment="1">
      <alignment horizontal="center"/>
    </xf>
    <xf numFmtId="49" fontId="48" fillId="10" borderId="20" xfId="0" applyNumberFormat="1" applyFont="1" applyFill="1" applyBorder="1" applyAlignment="1">
      <alignment horizontal="center"/>
    </xf>
    <xf numFmtId="49" fontId="48" fillId="10" borderId="17" xfId="0" applyNumberFormat="1" applyFont="1" applyFill="1" applyBorder="1" applyAlignment="1">
      <alignment horizontal="center"/>
    </xf>
    <xf numFmtId="3" fontId="36" fillId="25" borderId="10" xfId="66" applyNumberFormat="1" applyFont="1" applyFill="1" applyBorder="1" applyAlignment="1">
      <alignment horizontal="center"/>
      <protection/>
    </xf>
    <xf numFmtId="2" fontId="36" fillId="25" borderId="10" xfId="66" applyNumberFormat="1" applyFont="1" applyFill="1" applyBorder="1" applyAlignment="1">
      <alignment horizontal="center"/>
      <protection/>
    </xf>
    <xf numFmtId="191" fontId="44" fillId="0" borderId="0" xfId="66" applyNumberFormat="1" applyFont="1">
      <alignment/>
      <protection/>
    </xf>
    <xf numFmtId="0" fontId="44" fillId="10" borderId="10" xfId="66" applyFont="1" applyFill="1" applyBorder="1" applyAlignment="1">
      <alignment horizontal="center"/>
      <protection/>
    </xf>
    <xf numFmtId="191" fontId="44" fillId="10" borderId="10" xfId="66" applyNumberFormat="1" applyFont="1" applyFill="1" applyBorder="1" applyAlignment="1">
      <alignment horizontal="center"/>
      <protection/>
    </xf>
    <xf numFmtId="0" fontId="44" fillId="0" borderId="10" xfId="66" applyFont="1" applyBorder="1" applyAlignment="1">
      <alignment horizontal="center" vertical="center"/>
      <protection/>
    </xf>
    <xf numFmtId="4" fontId="44" fillId="0" borderId="10" xfId="66" applyNumberFormat="1" applyFont="1" applyBorder="1" applyAlignment="1">
      <alignment horizontal="center"/>
      <protection/>
    </xf>
    <xf numFmtId="3" fontId="44" fillId="0" borderId="10" xfId="66" applyNumberFormat="1" applyFont="1" applyFill="1" applyBorder="1" applyAlignment="1">
      <alignment horizontal="center"/>
      <protection/>
    </xf>
    <xf numFmtId="0" fontId="45" fillId="11" borderId="10" xfId="66" applyFont="1" applyFill="1" applyBorder="1" applyAlignment="1">
      <alignment horizontal="center" vertical="center"/>
      <protection/>
    </xf>
    <xf numFmtId="3" fontId="44" fillId="11" borderId="10" xfId="66" applyNumberFormat="1" applyFont="1" applyFill="1" applyBorder="1" applyAlignment="1">
      <alignment horizontal="center"/>
      <protection/>
    </xf>
    <xf numFmtId="4" fontId="44" fillId="11" borderId="10" xfId="66" applyNumberFormat="1" applyFont="1" applyFill="1" applyBorder="1" applyAlignment="1">
      <alignment horizontal="center"/>
      <protection/>
    </xf>
    <xf numFmtId="0" fontId="51" fillId="0" borderId="0" xfId="0" applyFont="1" applyAlignment="1">
      <alignment horizontal="justify"/>
    </xf>
    <xf numFmtId="43" fontId="44" fillId="0" borderId="0" xfId="66" applyNumberFormat="1" applyFont="1">
      <alignment/>
      <protection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44" fillId="10" borderId="19" xfId="67" applyNumberFormat="1" applyFont="1" applyFill="1" applyBorder="1" applyAlignment="1">
      <alignment horizontal="center" vertical="center"/>
      <protection/>
    </xf>
    <xf numFmtId="0" fontId="44" fillId="10" borderId="19" xfId="67" applyNumberFormat="1" applyFont="1" applyFill="1" applyBorder="1" applyAlignment="1">
      <alignment horizontal="center" vertical="center" wrapText="1"/>
      <protection/>
    </xf>
    <xf numFmtId="0" fontId="44" fillId="0" borderId="0" xfId="66" applyFont="1" applyFill="1" applyBorder="1">
      <alignment/>
      <protection/>
    </xf>
    <xf numFmtId="0" fontId="45" fillId="0" borderId="0" xfId="66" applyFont="1" applyFill="1" applyBorder="1">
      <alignment/>
      <protection/>
    </xf>
    <xf numFmtId="49" fontId="45" fillId="0" borderId="0" xfId="66" applyNumberFormat="1" applyFont="1" applyFill="1" applyBorder="1" applyAlignment="1">
      <alignment horizontal="right"/>
      <protection/>
    </xf>
    <xf numFmtId="0" fontId="45" fillId="0" borderId="0" xfId="66" applyFont="1" applyFill="1">
      <alignment/>
      <protection/>
    </xf>
    <xf numFmtId="0" fontId="44" fillId="0" borderId="0" xfId="0" applyFont="1" applyAlignment="1">
      <alignment/>
    </xf>
    <xf numFmtId="0" fontId="39" fillId="0" borderId="11" xfId="0" applyFont="1" applyBorder="1" applyAlignment="1">
      <alignment vertical="center"/>
    </xf>
    <xf numFmtId="49" fontId="44" fillId="0" borderId="12" xfId="64" applyNumberFormat="1" applyFont="1" applyFill="1" applyBorder="1" applyAlignment="1">
      <alignment horizontal="right"/>
      <protection/>
    </xf>
    <xf numFmtId="49" fontId="44" fillId="0" borderId="13" xfId="64" applyNumberFormat="1" applyFont="1" applyFill="1" applyBorder="1" applyAlignment="1">
      <alignment horizontal="right"/>
      <protection/>
    </xf>
    <xf numFmtId="49" fontId="44" fillId="0" borderId="0" xfId="64" applyNumberFormat="1" applyFont="1" applyFill="1" applyBorder="1" applyAlignment="1">
      <alignment horizontal="right"/>
      <protection/>
    </xf>
    <xf numFmtId="49" fontId="44" fillId="0" borderId="15" xfId="64" applyNumberFormat="1" applyFont="1" applyFill="1" applyBorder="1" applyAlignment="1">
      <alignment horizontal="right"/>
      <protection/>
    </xf>
    <xf numFmtId="49" fontId="44" fillId="0" borderId="17" xfId="64" applyNumberFormat="1" applyFont="1" applyFill="1" applyBorder="1" applyAlignment="1">
      <alignment horizontal="right"/>
      <protection/>
    </xf>
    <xf numFmtId="49" fontId="44" fillId="0" borderId="18" xfId="64" applyNumberFormat="1" applyFont="1" applyFill="1" applyBorder="1" applyAlignment="1">
      <alignment horizontal="right"/>
      <protection/>
    </xf>
    <xf numFmtId="49" fontId="44" fillId="0" borderId="0" xfId="64" applyNumberFormat="1" applyFont="1" applyFill="1">
      <alignment/>
      <protection/>
    </xf>
    <xf numFmtId="49" fontId="44" fillId="0" borderId="0" xfId="0" applyNumberFormat="1" applyFont="1" applyFill="1" applyAlignment="1">
      <alignment/>
    </xf>
    <xf numFmtId="2" fontId="44" fillId="10" borderId="19" xfId="67" applyNumberFormat="1" applyFont="1" applyFill="1" applyBorder="1" applyAlignment="1">
      <alignment horizontal="center" vertical="center"/>
      <protection/>
    </xf>
    <xf numFmtId="2" fontId="44" fillId="10" borderId="21" xfId="67" applyNumberFormat="1" applyFont="1" applyFill="1" applyBorder="1" applyAlignment="1">
      <alignment horizontal="center" vertical="center"/>
      <protection/>
    </xf>
    <xf numFmtId="0" fontId="44" fillId="10" borderId="21" xfId="67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1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92" fontId="7" fillId="0" borderId="10" xfId="66" applyNumberFormat="1" applyFont="1" applyFill="1" applyBorder="1" applyAlignment="1">
      <alignment horizontal="center" vertical="center"/>
      <protection/>
    </xf>
    <xf numFmtId="4" fontId="7" fillId="0" borderId="10" xfId="66" applyNumberFormat="1" applyFont="1" applyFill="1" applyBorder="1" applyAlignment="1">
      <alignment horizontal="center" vertical="center"/>
      <protection/>
    </xf>
    <xf numFmtId="192" fontId="7" fillId="10" borderId="10" xfId="66" applyNumberFormat="1" applyFont="1" applyFill="1" applyBorder="1" applyAlignment="1">
      <alignment horizontal="center" vertical="center"/>
      <protection/>
    </xf>
    <xf numFmtId="4" fontId="7" fillId="10" borderId="10" xfId="66" applyNumberFormat="1" applyFont="1" applyFill="1" applyBorder="1" applyAlignment="1">
      <alignment horizontal="center" vertical="center"/>
      <protection/>
    </xf>
    <xf numFmtId="2" fontId="52" fillId="3" borderId="10" xfId="66" applyNumberFormat="1" applyFont="1" applyFill="1" applyBorder="1" applyAlignment="1">
      <alignment horizontal="center" vertical="center"/>
      <protection/>
    </xf>
    <xf numFmtId="0" fontId="49" fillId="0" borderId="0" xfId="66" applyFont="1" applyBorder="1" applyAlignment="1">
      <alignment/>
      <protection/>
    </xf>
    <xf numFmtId="0" fontId="36" fillId="0" borderId="0" xfId="66" applyFont="1" applyBorder="1" applyAlignment="1">
      <alignment wrapText="1"/>
      <protection/>
    </xf>
    <xf numFmtId="49" fontId="36" fillId="0" borderId="0" xfId="64" applyNumberFormat="1" applyFont="1" applyFill="1" applyAlignment="1">
      <alignment vertical="top"/>
      <protection/>
    </xf>
    <xf numFmtId="49" fontId="48" fillId="0" borderId="0" xfId="66" applyNumberFormat="1" applyFont="1">
      <alignment/>
      <protection/>
    </xf>
    <xf numFmtId="0" fontId="48" fillId="0" borderId="0" xfId="66" applyFont="1" applyBorder="1">
      <alignment/>
      <protection/>
    </xf>
    <xf numFmtId="41" fontId="36" fillId="0" borderId="0" xfId="66" applyNumberFormat="1" applyFont="1">
      <alignment/>
      <protection/>
    </xf>
    <xf numFmtId="0" fontId="48" fillId="0" borderId="0" xfId="66" applyNumberFormat="1" applyFont="1" applyAlignment="1">
      <alignment vertical="top" wrapText="1"/>
      <protection/>
    </xf>
    <xf numFmtId="0" fontId="48" fillId="10" borderId="23" xfId="0" applyFont="1" applyFill="1" applyBorder="1" applyAlignment="1">
      <alignment horizontal="center" vertical="center" wrapText="1"/>
    </xf>
    <xf numFmtId="0" fontId="48" fillId="1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35" fillId="0" borderId="0" xfId="0" applyFont="1" applyFill="1" applyAlignment="1">
      <alignment/>
    </xf>
    <xf numFmtId="49" fontId="48" fillId="0" borderId="0" xfId="64" applyNumberFormat="1" applyFont="1" applyFill="1">
      <alignment/>
      <protection/>
    </xf>
    <xf numFmtId="49" fontId="48" fillId="0" borderId="0" xfId="52" applyNumberFormat="1" applyFont="1" applyFill="1">
      <alignment/>
      <protection/>
    </xf>
    <xf numFmtId="0" fontId="35" fillId="10" borderId="21" xfId="0" applyFont="1" applyFill="1" applyBorder="1" applyAlignment="1">
      <alignment horizontal="center" vertical="center"/>
    </xf>
    <xf numFmtId="0" fontId="36" fillId="0" borderId="0" xfId="66" applyFont="1" applyFill="1" applyBorder="1">
      <alignment/>
      <protection/>
    </xf>
    <xf numFmtId="3" fontId="36" fillId="0" borderId="0" xfId="66" applyNumberFormat="1" applyFont="1" applyFill="1" applyBorder="1" applyAlignment="1">
      <alignment horizontal="right"/>
      <protection/>
    </xf>
    <xf numFmtId="0" fontId="48" fillId="0" borderId="0" xfId="0" applyNumberFormat="1" applyFont="1" applyAlignment="1">
      <alignment/>
    </xf>
    <xf numFmtId="49" fontId="36" fillId="10" borderId="21" xfId="64" applyNumberFormat="1" applyFont="1" applyFill="1" applyBorder="1" applyAlignment="1">
      <alignment horizontal="center" vertical="center"/>
      <protection/>
    </xf>
    <xf numFmtId="0" fontId="48" fillId="10" borderId="23" xfId="0" applyFont="1" applyFill="1" applyBorder="1" applyAlignment="1">
      <alignment/>
    </xf>
    <xf numFmtId="3" fontId="48" fillId="0" borderId="0" xfId="66" applyNumberFormat="1" applyFont="1" applyFill="1" applyBorder="1" applyAlignment="1">
      <alignment horizontal="right"/>
      <protection/>
    </xf>
    <xf numFmtId="3" fontId="48" fillId="0" borderId="0" xfId="66" applyNumberFormat="1" applyFont="1" applyBorder="1">
      <alignment/>
      <protection/>
    </xf>
    <xf numFmtId="0" fontId="48" fillId="10" borderId="23" xfId="0" applyFont="1" applyFill="1" applyBorder="1" applyAlignment="1">
      <alignment horizontal="center"/>
    </xf>
    <xf numFmtId="0" fontId="48" fillId="0" borderId="0" xfId="66" applyFont="1" applyFill="1" applyBorder="1" applyAlignment="1">
      <alignment vertical="center"/>
      <protection/>
    </xf>
    <xf numFmtId="0" fontId="36" fillId="0" borderId="0" xfId="66" applyFont="1" applyFill="1" applyBorder="1" applyAlignment="1">
      <alignment vertical="center"/>
      <protection/>
    </xf>
    <xf numFmtId="0" fontId="48" fillId="0" borderId="10" xfId="66" applyFont="1" applyBorder="1" applyAlignment="1">
      <alignment vertical="center"/>
      <protection/>
    </xf>
    <xf numFmtId="0" fontId="35" fillId="0" borderId="0" xfId="0" applyFont="1" applyAlignment="1">
      <alignment vertical="center"/>
    </xf>
    <xf numFmtId="41" fontId="48" fillId="0" borderId="0" xfId="66" applyNumberFormat="1" applyFont="1" applyAlignment="1">
      <alignment vertical="center"/>
      <protection/>
    </xf>
    <xf numFmtId="0" fontId="48" fillId="0" borderId="0" xfId="66" applyFont="1" applyBorder="1" applyAlignment="1">
      <alignment vertical="center"/>
      <protection/>
    </xf>
    <xf numFmtId="3" fontId="48" fillId="0" borderId="0" xfId="66" applyNumberFormat="1" applyFont="1" applyBorder="1" applyAlignment="1">
      <alignment horizontal="right" vertical="center"/>
      <protection/>
    </xf>
    <xf numFmtId="3" fontId="36" fillId="0" borderId="0" xfId="66" applyNumberFormat="1" applyFont="1" applyFill="1" applyBorder="1" applyAlignment="1">
      <alignment horizontal="right" vertical="center"/>
      <protection/>
    </xf>
    <xf numFmtId="0" fontId="36" fillId="0" borderId="0" xfId="66" applyFont="1" applyFill="1" applyAlignment="1">
      <alignment vertical="center"/>
      <protection/>
    </xf>
    <xf numFmtId="0" fontId="48" fillId="0" borderId="10" xfId="66" applyFont="1" applyFill="1" applyBorder="1" applyAlignment="1">
      <alignment horizontal="left" vertical="center" indent="1"/>
      <protection/>
    </xf>
    <xf numFmtId="0" fontId="36" fillId="11" borderId="10" xfId="66" applyFont="1" applyFill="1" applyBorder="1" applyAlignment="1">
      <alignment horizontal="left" vertical="center" indent="1"/>
      <protection/>
    </xf>
    <xf numFmtId="0" fontId="36" fillId="0" borderId="0" xfId="66" applyFont="1" applyFill="1" applyBorder="1" applyAlignment="1">
      <alignment horizontal="left" vertical="center" indent="1"/>
      <protection/>
    </xf>
    <xf numFmtId="49" fontId="48" fillId="10" borderId="14" xfId="64" applyNumberFormat="1" applyFont="1" applyFill="1" applyBorder="1" applyAlignment="1">
      <alignment horizontal="center" vertical="center"/>
      <protection/>
    </xf>
    <xf numFmtId="0" fontId="48" fillId="0" borderId="0" xfId="66" applyFont="1" applyBorder="1" applyAlignment="1">
      <alignment/>
      <protection/>
    </xf>
    <xf numFmtId="0" fontId="48" fillId="10" borderId="16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3" fontId="53" fillId="0" borderId="0" xfId="66" applyNumberFormat="1" applyFont="1" applyAlignment="1">
      <alignment vertical="center"/>
      <protection/>
    </xf>
    <xf numFmtId="0" fontId="53" fillId="0" borderId="0" xfId="66" applyFont="1" applyAlignment="1">
      <alignment vertical="center"/>
      <protection/>
    </xf>
    <xf numFmtId="0" fontId="35" fillId="0" borderId="0" xfId="0" applyFont="1" applyFill="1" applyAlignment="1">
      <alignment/>
    </xf>
    <xf numFmtId="3" fontId="48" fillId="0" borderId="0" xfId="66" applyNumberFormat="1" applyFont="1" applyAlignment="1">
      <alignment vertical="center"/>
      <protection/>
    </xf>
    <xf numFmtId="0" fontId="48" fillId="0" borderId="0" xfId="66" applyFont="1" applyAlignment="1">
      <alignment vertical="center"/>
      <protection/>
    </xf>
    <xf numFmtId="3" fontId="48" fillId="10" borderId="22" xfId="66" applyNumberFormat="1" applyFont="1" applyFill="1" applyBorder="1" applyAlignment="1">
      <alignment horizontal="center" vertical="center"/>
      <protection/>
    </xf>
    <xf numFmtId="49" fontId="48" fillId="10" borderId="23" xfId="64" applyNumberFormat="1" applyFont="1" applyFill="1" applyBorder="1" applyAlignment="1">
      <alignment horizontal="center" vertical="center"/>
      <protection/>
    </xf>
    <xf numFmtId="3" fontId="48" fillId="0" borderId="10" xfId="66" applyNumberFormat="1" applyFont="1" applyBorder="1" applyAlignment="1">
      <alignment horizontal="center" vertical="center"/>
      <protection/>
    </xf>
    <xf numFmtId="3" fontId="48" fillId="25" borderId="10" xfId="66" applyNumberFormat="1" applyFont="1" applyFill="1" applyBorder="1" applyAlignment="1">
      <alignment horizontal="center" vertical="center"/>
      <protection/>
    </xf>
    <xf numFmtId="0" fontId="49" fillId="0" borderId="0" xfId="66" applyFont="1" applyAlignment="1">
      <alignment vertical="center"/>
      <protection/>
    </xf>
    <xf numFmtId="2" fontId="48" fillId="0" borderId="10" xfId="66" applyNumberFormat="1" applyFont="1" applyFill="1" applyBorder="1" applyAlignment="1">
      <alignment horizontal="center" vertical="center"/>
      <protection/>
    </xf>
    <xf numFmtId="0" fontId="35" fillId="0" borderId="0" xfId="0" applyFont="1" applyFill="1" applyAlignment="1">
      <alignment vertical="center"/>
    </xf>
    <xf numFmtId="0" fontId="47" fillId="0" borderId="0" xfId="66" applyFont="1" applyAlignment="1">
      <alignment vertical="center"/>
      <protection/>
    </xf>
    <xf numFmtId="49" fontId="47" fillId="0" borderId="0" xfId="64" applyNumberFormat="1" applyFont="1" applyFill="1" applyAlignment="1">
      <alignment vertical="center"/>
      <protection/>
    </xf>
    <xf numFmtId="3" fontId="54" fillId="0" borderId="0" xfId="66" applyNumberFormat="1" applyFont="1" applyAlignment="1">
      <alignment vertical="center"/>
      <protection/>
    </xf>
    <xf numFmtId="0" fontId="54" fillId="0" borderId="0" xfId="66" applyFont="1" applyAlignment="1">
      <alignment vertical="center"/>
      <protection/>
    </xf>
    <xf numFmtId="0" fontId="2" fillId="11" borderId="10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15" borderId="10" xfId="0" applyFont="1" applyFill="1" applyBorder="1" applyAlignment="1">
      <alignment horizontal="left" vertical="center" indent="1"/>
    </xf>
    <xf numFmtId="0" fontId="2" fillId="15" borderId="10" xfId="0" applyFont="1" applyFill="1" applyBorder="1" applyAlignment="1">
      <alignment horizontal="left" vertical="center"/>
    </xf>
    <xf numFmtId="0" fontId="2" fillId="15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3" fillId="15" borderId="21" xfId="0" applyFont="1" applyFill="1" applyBorder="1" applyAlignment="1">
      <alignment horizontal="center" vertical="center"/>
    </xf>
    <xf numFmtId="0" fontId="48" fillId="0" borderId="24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3" fontId="48" fillId="10" borderId="21" xfId="66" applyNumberFormat="1" applyFont="1" applyFill="1" applyBorder="1" applyAlignment="1">
      <alignment horizontal="center"/>
      <protection/>
    </xf>
    <xf numFmtId="3" fontId="48" fillId="10" borderId="22" xfId="66" applyNumberFormat="1" applyFont="1" applyFill="1" applyBorder="1" applyAlignment="1">
      <alignment horizontal="center"/>
      <protection/>
    </xf>
    <xf numFmtId="49" fontId="48" fillId="10" borderId="22" xfId="64" applyNumberFormat="1" applyFont="1" applyFill="1" applyBorder="1" applyAlignment="1">
      <alignment horizontal="center" vertical="center"/>
      <protection/>
    </xf>
    <xf numFmtId="49" fontId="48" fillId="0" borderId="0" xfId="64" applyNumberFormat="1" applyFont="1" applyFill="1" applyAlignment="1">
      <alignment vertical="center"/>
      <protection/>
    </xf>
    <xf numFmtId="0" fontId="35" fillId="0" borderId="10" xfId="0" applyFont="1" applyFill="1" applyBorder="1" applyAlignment="1">
      <alignment horizontal="center" vertical="center"/>
    </xf>
    <xf numFmtId="0" fontId="48" fillId="0" borderId="0" xfId="66" applyFont="1" applyAlignment="1">
      <alignment horizontal="center" vertical="center"/>
      <protection/>
    </xf>
    <xf numFmtId="0" fontId="35" fillId="0" borderId="10" xfId="0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left" indent="1"/>
    </xf>
    <xf numFmtId="0" fontId="48" fillId="0" borderId="0" xfId="0" applyFont="1" applyFill="1" applyAlignment="1">
      <alignment horizontal="left"/>
    </xf>
    <xf numFmtId="0" fontId="50" fillId="0" borderId="0" xfId="0" applyFont="1" applyFill="1" applyAlignment="1">
      <alignment/>
    </xf>
    <xf numFmtId="0" fontId="53" fillId="0" borderId="0" xfId="0" applyFont="1" applyAlignment="1">
      <alignment/>
    </xf>
    <xf numFmtId="0" fontId="56" fillId="0" borderId="0" xfId="0" applyFont="1" applyAlignment="1">
      <alignment/>
    </xf>
    <xf numFmtId="0" fontId="48" fillId="0" borderId="0" xfId="0" applyNumberFormat="1" applyFont="1" applyAlignment="1">
      <alignment horizontal="left" indent="1"/>
    </xf>
    <xf numFmtId="0" fontId="48" fillId="10" borderId="16" xfId="0" applyFont="1" applyFill="1" applyBorder="1" applyAlignment="1" quotePrefix="1">
      <alignment horizontal="center"/>
    </xf>
    <xf numFmtId="0" fontId="35" fillId="10" borderId="11" xfId="0" applyFont="1" applyFill="1" applyBorder="1" applyAlignment="1">
      <alignment horizontal="center"/>
    </xf>
    <xf numFmtId="3" fontId="48" fillId="17" borderId="10" xfId="66" applyNumberFormat="1" applyFont="1" applyFill="1" applyBorder="1" applyAlignment="1">
      <alignment horizontal="center" vertical="center"/>
      <protection/>
    </xf>
    <xf numFmtId="2" fontId="48" fillId="25" borderId="10" xfId="66" applyNumberFormat="1" applyFont="1" applyFill="1" applyBorder="1" applyAlignment="1">
      <alignment horizontal="center" vertical="center"/>
      <protection/>
    </xf>
    <xf numFmtId="0" fontId="48" fillId="10" borderId="14" xfId="66" applyFont="1" applyFill="1" applyBorder="1" applyAlignment="1">
      <alignment horizontal="center" vertical="center"/>
      <protection/>
    </xf>
    <xf numFmtId="0" fontId="48" fillId="10" borderId="0" xfId="66" applyFont="1" applyFill="1" applyAlignment="1">
      <alignment horizontal="center" vertical="center"/>
      <protection/>
    </xf>
    <xf numFmtId="0" fontId="48" fillId="10" borderId="22" xfId="66" applyFont="1" applyFill="1" applyBorder="1" applyAlignment="1">
      <alignment horizontal="center" vertical="center"/>
      <protection/>
    </xf>
    <xf numFmtId="0" fontId="53" fillId="24" borderId="0" xfId="0" applyFont="1" applyFill="1" applyAlignment="1">
      <alignment/>
    </xf>
    <xf numFmtId="3" fontId="48" fillId="24" borderId="0" xfId="66" applyNumberFormat="1" applyFont="1" applyFill="1">
      <alignment/>
      <protection/>
    </xf>
    <xf numFmtId="0" fontId="48" fillId="24" borderId="0" xfId="66" applyFont="1" applyFill="1">
      <alignment/>
      <protection/>
    </xf>
    <xf numFmtId="0" fontId="38" fillId="24" borderId="0" xfId="0" applyFont="1" applyFill="1" applyAlignment="1">
      <alignment/>
    </xf>
    <xf numFmtId="0" fontId="48" fillId="0" borderId="0" xfId="0" applyFont="1" applyAlignment="1" applyProtection="1">
      <alignment vertical="top" wrapText="1"/>
      <protection locked="0"/>
    </xf>
    <xf numFmtId="0" fontId="38" fillId="0" borderId="0" xfId="66" applyFont="1" applyBorder="1" applyAlignment="1">
      <alignment/>
      <protection/>
    </xf>
    <xf numFmtId="3" fontId="50" fillId="0" borderId="0" xfId="66" applyNumberFormat="1" applyFont="1" applyFill="1" applyBorder="1" applyAlignment="1">
      <alignment horizontal="left" vertical="center"/>
      <protection/>
    </xf>
    <xf numFmtId="3" fontId="48" fillId="10" borderId="21" xfId="66" applyNumberFormat="1" applyFont="1" applyFill="1" applyBorder="1" applyAlignment="1">
      <alignment horizontal="center" vertical="center"/>
      <protection/>
    </xf>
    <xf numFmtId="3" fontId="48" fillId="0" borderId="23" xfId="66" applyNumberFormat="1" applyFont="1" applyFill="1" applyBorder="1" applyAlignment="1">
      <alignment horizontal="center" vertical="center"/>
      <protection/>
    </xf>
    <xf numFmtId="3" fontId="48" fillId="0" borderId="10" xfId="66" applyNumberFormat="1" applyFont="1" applyFill="1" applyBorder="1" applyAlignment="1">
      <alignment horizontal="center" vertical="center"/>
      <protection/>
    </xf>
    <xf numFmtId="3" fontId="36" fillId="11" borderId="10" xfId="66" applyNumberFormat="1" applyFont="1" applyFill="1" applyBorder="1" applyAlignment="1">
      <alignment horizontal="center" vertical="center"/>
      <protection/>
    </xf>
    <xf numFmtId="3" fontId="48" fillId="11" borderId="10" xfId="66" applyNumberFormat="1" applyFont="1" applyFill="1" applyBorder="1" applyAlignment="1">
      <alignment horizontal="center" vertical="center"/>
      <protection/>
    </xf>
    <xf numFmtId="2" fontId="36" fillId="11" borderId="10" xfId="66" applyNumberFormat="1" applyFont="1" applyFill="1" applyBorder="1" applyAlignment="1">
      <alignment horizontal="center" vertical="center"/>
      <protection/>
    </xf>
    <xf numFmtId="0" fontId="48" fillId="10" borderId="21" xfId="0" applyFont="1" applyFill="1" applyBorder="1" applyAlignment="1">
      <alignment horizontal="center"/>
    </xf>
    <xf numFmtId="0" fontId="48" fillId="10" borderId="11" xfId="66" applyFont="1" applyFill="1" applyBorder="1" applyAlignment="1">
      <alignment horizontal="center"/>
      <protection/>
    </xf>
    <xf numFmtId="3" fontId="7" fillId="24" borderId="0" xfId="66" applyNumberFormat="1" applyFont="1" applyFill="1" applyAlignment="1">
      <alignment vertical="center"/>
      <protection/>
    </xf>
    <xf numFmtId="49" fontId="47" fillId="0" borderId="0" xfId="64" applyNumberFormat="1" applyFont="1" applyFill="1" applyAlignment="1">
      <alignment vertical="top"/>
      <protection/>
    </xf>
    <xf numFmtId="3" fontId="54" fillId="0" borderId="0" xfId="66" applyNumberFormat="1" applyFont="1">
      <alignment/>
      <protection/>
    </xf>
    <xf numFmtId="0" fontId="54" fillId="0" borderId="0" xfId="66" applyFont="1">
      <alignment/>
      <protection/>
    </xf>
    <xf numFmtId="0" fontId="57" fillId="0" borderId="0" xfId="0" applyFont="1" applyAlignment="1">
      <alignment/>
    </xf>
    <xf numFmtId="0" fontId="38" fillId="0" borderId="0" xfId="66" applyFont="1" applyAlignment="1">
      <alignment vertical="center"/>
      <protection/>
    </xf>
    <xf numFmtId="0" fontId="57" fillId="0" borderId="0" xfId="0" applyFont="1" applyAlignment="1">
      <alignment vertical="center"/>
    </xf>
    <xf numFmtId="0" fontId="48" fillId="3" borderId="21" xfId="66" applyFont="1" applyFill="1" applyBorder="1" applyAlignment="1">
      <alignment horizontal="center" vertical="center"/>
      <protection/>
    </xf>
    <xf numFmtId="1" fontId="48" fillId="0" borderId="10" xfId="66" applyNumberFormat="1" applyFont="1" applyBorder="1" applyAlignment="1">
      <alignment horizontal="center" vertical="center"/>
      <protection/>
    </xf>
    <xf numFmtId="2" fontId="48" fillId="3" borderId="10" xfId="66" applyNumberFormat="1" applyFont="1" applyFill="1" applyBorder="1" applyAlignment="1">
      <alignment horizontal="center" vertical="center"/>
      <protection/>
    </xf>
    <xf numFmtId="49" fontId="48" fillId="0" borderId="0" xfId="64" applyNumberFormat="1" applyFont="1" applyFill="1" applyAlignment="1">
      <alignment horizontal="right"/>
      <protection/>
    </xf>
    <xf numFmtId="0" fontId="48" fillId="0" borderId="0" xfId="0" applyFont="1" applyAlignment="1">
      <alignment/>
    </xf>
    <xf numFmtId="41" fontId="48" fillId="0" borderId="0" xfId="66" applyNumberFormat="1" applyFont="1" applyAlignment="1">
      <alignment/>
      <protection/>
    </xf>
    <xf numFmtId="0" fontId="48" fillId="0" borderId="0" xfId="66" applyFont="1" applyAlignment="1">
      <alignment/>
      <protection/>
    </xf>
    <xf numFmtId="0" fontId="46" fillId="0" borderId="10" xfId="0" applyFont="1" applyBorder="1" applyAlignment="1">
      <alignment horizontal="center"/>
    </xf>
    <xf numFmtId="0" fontId="58" fillId="0" borderId="0" xfId="66" applyFont="1" applyAlignment="1">
      <alignment horizontal="center"/>
      <protection/>
    </xf>
    <xf numFmtId="0" fontId="58" fillId="0" borderId="0" xfId="0" applyFont="1" applyAlignment="1">
      <alignment horizontal="center"/>
    </xf>
    <xf numFmtId="0" fontId="58" fillId="0" borderId="0" xfId="0" applyFont="1" applyBorder="1" applyAlignment="1">
      <alignment/>
    </xf>
    <xf numFmtId="3" fontId="58" fillId="24" borderId="10" xfId="66" applyNumberFormat="1" applyFont="1" applyFill="1" applyBorder="1" applyAlignment="1">
      <alignment horizontal="center" vertical="center"/>
      <protection/>
    </xf>
    <xf numFmtId="0" fontId="36" fillId="0" borderId="0" xfId="0" applyFont="1" applyAlignment="1">
      <alignment vertical="center"/>
    </xf>
    <xf numFmtId="49" fontId="36" fillId="10" borderId="16" xfId="66" applyNumberFormat="1" applyFont="1" applyFill="1" applyBorder="1" applyAlignment="1">
      <alignment horizontal="center" vertical="center"/>
      <protection/>
    </xf>
    <xf numFmtId="49" fontId="35" fillId="10" borderId="20" xfId="0" applyNumberFormat="1" applyFont="1" applyFill="1" applyBorder="1" applyAlignment="1">
      <alignment horizontal="center" vertical="center"/>
    </xf>
    <xf numFmtId="49" fontId="36" fillId="10" borderId="10" xfId="66" applyNumberFormat="1" applyFont="1" applyFill="1" applyBorder="1" applyAlignment="1">
      <alignment horizontal="center" vertical="center"/>
      <protection/>
    </xf>
    <xf numFmtId="49" fontId="35" fillId="10" borderId="17" xfId="0" applyNumberFormat="1" applyFont="1" applyFill="1" applyBorder="1" applyAlignment="1">
      <alignment horizontal="center" vertical="center"/>
    </xf>
    <xf numFmtId="0" fontId="44" fillId="0" borderId="10" xfId="66" applyFont="1" applyFill="1" applyBorder="1" applyAlignment="1">
      <alignment vertical="center"/>
      <protection/>
    </xf>
    <xf numFmtId="49" fontId="44" fillId="0" borderId="10" xfId="66" applyNumberFormat="1" applyFont="1" applyFill="1" applyBorder="1" applyAlignment="1">
      <alignment horizontal="center" vertical="center"/>
      <protection/>
    </xf>
    <xf numFmtId="2" fontId="44" fillId="0" borderId="10" xfId="66" applyNumberFormat="1" applyFont="1" applyFill="1" applyBorder="1" applyAlignment="1">
      <alignment horizontal="center" vertical="center"/>
      <protection/>
    </xf>
    <xf numFmtId="0" fontId="45" fillId="11" borderId="10" xfId="66" applyFont="1" applyFill="1" applyBorder="1" applyAlignment="1">
      <alignment vertical="center"/>
      <protection/>
    </xf>
    <xf numFmtId="49" fontId="45" fillId="11" borderId="10" xfId="66" applyNumberFormat="1" applyFont="1" applyFill="1" applyBorder="1" applyAlignment="1">
      <alignment horizontal="center" vertical="center"/>
      <protection/>
    </xf>
    <xf numFmtId="2" fontId="45" fillId="11" borderId="10" xfId="66" applyNumberFormat="1" applyFont="1" applyFill="1" applyBorder="1" applyAlignment="1">
      <alignment horizontal="center" vertical="center"/>
      <protection/>
    </xf>
    <xf numFmtId="0" fontId="59" fillId="0" borderId="0" xfId="0" applyNumberFormat="1" applyFont="1" applyAlignment="1">
      <alignment horizontal="left" indent="1"/>
    </xf>
    <xf numFmtId="0" fontId="59" fillId="0" borderId="0" xfId="0" applyFont="1" applyAlignment="1">
      <alignment/>
    </xf>
    <xf numFmtId="0" fontId="60" fillId="0" borderId="0" xfId="66" applyFont="1" applyAlignment="1">
      <alignment vertical="center"/>
      <protection/>
    </xf>
    <xf numFmtId="0" fontId="59" fillId="0" borderId="10" xfId="66" applyFont="1" applyBorder="1" applyAlignment="1">
      <alignment horizontal="left" vertical="center" indent="1"/>
      <protection/>
    </xf>
    <xf numFmtId="0" fontId="59" fillId="25" borderId="10" xfId="66" applyFont="1" applyFill="1" applyBorder="1" applyAlignment="1">
      <alignment horizontal="left" vertical="center" indent="1"/>
      <protection/>
    </xf>
    <xf numFmtId="0" fontId="59" fillId="0" borderId="0" xfId="66" applyFont="1">
      <alignment/>
      <protection/>
    </xf>
    <xf numFmtId="0" fontId="39" fillId="0" borderId="0" xfId="0" applyFont="1" applyAlignment="1">
      <alignment horizontal="center" vertical="center"/>
    </xf>
    <xf numFmtId="0" fontId="39" fillId="8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4" fillId="0" borderId="10" xfId="66" applyFont="1" applyBorder="1" applyAlignment="1">
      <alignment horizontal="left" vertical="center" indent="1"/>
      <protection/>
    </xf>
    <xf numFmtId="0" fontId="61" fillId="25" borderId="0" xfId="0" applyFont="1" applyFill="1" applyAlignment="1">
      <alignment/>
    </xf>
    <xf numFmtId="0" fontId="39" fillId="25" borderId="0" xfId="0" applyFont="1" applyFill="1" applyAlignment="1">
      <alignment/>
    </xf>
    <xf numFmtId="0" fontId="39" fillId="25" borderId="0" xfId="0" applyFont="1" applyFill="1" applyAlignment="1">
      <alignment horizontal="center"/>
    </xf>
    <xf numFmtId="0" fontId="39" fillId="16" borderId="0" xfId="0" applyFont="1" applyFill="1" applyAlignment="1">
      <alignment horizontal="center"/>
    </xf>
    <xf numFmtId="0" fontId="61" fillId="16" borderId="0" xfId="0" applyFont="1" applyFill="1" applyAlignment="1">
      <alignment/>
    </xf>
    <xf numFmtId="0" fontId="39" fillId="16" borderId="0" xfId="0" applyFont="1" applyFill="1" applyAlignment="1">
      <alignment/>
    </xf>
    <xf numFmtId="0" fontId="61" fillId="25" borderId="0" xfId="0" applyFont="1" applyFill="1" applyAlignment="1">
      <alignment horizontal="center"/>
    </xf>
    <xf numFmtId="0" fontId="55" fillId="0" borderId="0" xfId="66" applyFont="1" applyBorder="1">
      <alignment/>
      <protection/>
    </xf>
    <xf numFmtId="0" fontId="55" fillId="0" borderId="0" xfId="66" applyFont="1">
      <alignment/>
      <protection/>
    </xf>
    <xf numFmtId="0" fontId="62" fillId="26" borderId="0" xfId="0" applyFont="1" applyFill="1" applyAlignment="1">
      <alignment/>
    </xf>
    <xf numFmtId="0" fontId="63" fillId="26" borderId="0" xfId="0" applyFont="1" applyFill="1" applyAlignment="1">
      <alignment horizontal="center"/>
    </xf>
    <xf numFmtId="0" fontId="39" fillId="16" borderId="10" xfId="0" applyFont="1" applyFill="1" applyBorder="1" applyAlignment="1">
      <alignment horizontal="center"/>
    </xf>
    <xf numFmtId="0" fontId="61" fillId="16" borderId="10" xfId="0" applyFont="1" applyFill="1" applyBorder="1" applyAlignment="1">
      <alignment horizontal="center"/>
    </xf>
    <xf numFmtId="0" fontId="39" fillId="16" borderId="10" xfId="0" applyFont="1" applyFill="1" applyBorder="1" applyAlignment="1">
      <alignment/>
    </xf>
    <xf numFmtId="0" fontId="48" fillId="8" borderId="10" xfId="65" applyFont="1" applyFill="1" applyBorder="1" applyAlignment="1">
      <alignment horizontal="center" vertical="center"/>
      <protection/>
    </xf>
    <xf numFmtId="3" fontId="48" fillId="8" borderId="10" xfId="65" applyNumberFormat="1" applyFont="1" applyFill="1" applyBorder="1" applyAlignment="1">
      <alignment horizontal="center" vertical="center"/>
      <protection/>
    </xf>
    <xf numFmtId="191" fontId="48" fillId="8" borderId="10" xfId="65" applyNumberFormat="1" applyFont="1" applyFill="1" applyBorder="1" applyAlignment="1">
      <alignment horizontal="center" vertical="center"/>
      <protection/>
    </xf>
    <xf numFmtId="3" fontId="64" fillId="0" borderId="0" xfId="66" applyNumberFormat="1" applyFont="1" applyBorder="1" applyAlignment="1">
      <alignment horizontal="left" vertical="center"/>
      <protection/>
    </xf>
    <xf numFmtId="0" fontId="42" fillId="0" borderId="10" xfId="66" applyFont="1" applyBorder="1" applyAlignment="1">
      <alignment horizontal="left" vertical="center" indent="1"/>
      <protection/>
    </xf>
    <xf numFmtId="0" fontId="65" fillId="0" borderId="0" xfId="66" applyFont="1" applyAlignment="1">
      <alignment vertical="center"/>
      <protection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 quotePrefix="1">
      <alignment vertical="center"/>
    </xf>
    <xf numFmtId="0" fontId="50" fillId="0" borderId="0" xfId="0" applyFont="1" applyAlignment="1">
      <alignment vertical="center"/>
    </xf>
    <xf numFmtId="49" fontId="48" fillId="10" borderId="22" xfId="66" applyNumberFormat="1" applyFont="1" applyFill="1" applyBorder="1" applyAlignment="1">
      <alignment horizontal="center" vertical="center"/>
      <protection/>
    </xf>
    <xf numFmtId="49" fontId="48" fillId="3" borderId="22" xfId="66" applyNumberFormat="1" applyFont="1" applyFill="1" applyBorder="1" applyAlignment="1">
      <alignment horizontal="center" vertical="center"/>
      <protection/>
    </xf>
    <xf numFmtId="1" fontId="48" fillId="11" borderId="10" xfId="66" applyNumberFormat="1" applyFont="1" applyFill="1" applyBorder="1" applyAlignment="1">
      <alignment horizontal="center" vertical="center"/>
      <protection/>
    </xf>
    <xf numFmtId="0" fontId="48" fillId="0" borderId="10" xfId="66" applyFont="1" applyBorder="1" applyAlignment="1">
      <alignment horizontal="center" vertical="center"/>
      <protection/>
    </xf>
    <xf numFmtId="0" fontId="57" fillId="0" borderId="0" xfId="0" applyFont="1" applyAlignment="1">
      <alignment horizontal="center" vertical="center"/>
    </xf>
    <xf numFmtId="0" fontId="48" fillId="11" borderId="10" xfId="66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0" fillId="0" borderId="0" xfId="0" applyAlignment="1">
      <alignment horizontal="left" vertical="top"/>
    </xf>
    <xf numFmtId="15" fontId="35" fillId="0" borderId="0" xfId="0" applyNumberFormat="1" applyFont="1" applyBorder="1" applyAlignment="1">
      <alignment/>
    </xf>
    <xf numFmtId="0" fontId="35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9" fontId="35" fillId="0" borderId="10" xfId="0" applyNumberFormat="1" applyFont="1" applyBorder="1" applyAlignment="1">
      <alignment/>
    </xf>
    <xf numFmtId="0" fontId="49" fillId="10" borderId="10" xfId="66" applyFont="1" applyFill="1" applyBorder="1" applyAlignment="1">
      <alignment horizontal="center" vertical="center"/>
      <protection/>
    </xf>
    <xf numFmtId="0" fontId="16" fillId="10" borderId="10" xfId="0" applyFont="1" applyFill="1" applyBorder="1" applyAlignment="1">
      <alignment horizontal="center" vertical="center" wrapText="1"/>
    </xf>
    <xf numFmtId="0" fontId="35" fillId="10" borderId="10" xfId="0" applyFont="1" applyFill="1" applyBorder="1" applyAlignment="1">
      <alignment horizontal="center" vertical="center"/>
    </xf>
    <xf numFmtId="3" fontId="48" fillId="10" borderId="10" xfId="66" applyNumberFormat="1" applyFont="1" applyFill="1" applyBorder="1" applyAlignment="1">
      <alignment horizontal="center" vertical="center" wrapText="1"/>
      <protection/>
    </xf>
    <xf numFmtId="0" fontId="49" fillId="0" borderId="10" xfId="66" applyFont="1" applyBorder="1" applyAlignment="1">
      <alignment vertical="center"/>
      <protection/>
    </xf>
    <xf numFmtId="3" fontId="48" fillId="0" borderId="10" xfId="66" applyNumberFormat="1" applyFont="1" applyBorder="1" applyAlignment="1">
      <alignment vertical="center"/>
      <protection/>
    </xf>
    <xf numFmtId="0" fontId="49" fillId="11" borderId="10" xfId="66" applyFont="1" applyFill="1" applyBorder="1" applyAlignment="1">
      <alignment vertical="center"/>
      <protection/>
    </xf>
    <xf numFmtId="3" fontId="48" fillId="11" borderId="10" xfId="66" applyNumberFormat="1" applyFont="1" applyFill="1" applyBorder="1" applyAlignment="1">
      <alignment vertical="center"/>
      <protection/>
    </xf>
    <xf numFmtId="0" fontId="66" fillId="0" borderId="0" xfId="0" applyFont="1" applyAlignment="1">
      <alignment horizontal="left" indent="1"/>
    </xf>
    <xf numFmtId="0" fontId="67" fillId="0" borderId="0" xfId="0" applyFont="1" applyAlignment="1">
      <alignment/>
    </xf>
    <xf numFmtId="15" fontId="15" fillId="0" borderId="15" xfId="0" applyNumberFormat="1" applyFont="1" applyBorder="1" applyAlignment="1">
      <alignment/>
    </xf>
    <xf numFmtId="15" fontId="7" fillId="5" borderId="0" xfId="0" applyNumberFormat="1" applyFont="1" applyFill="1" applyBorder="1" applyAlignment="1">
      <alignment vertical="center"/>
    </xf>
    <xf numFmtId="15" fontId="37" fillId="0" borderId="0" xfId="0" applyNumberFormat="1" applyFont="1" applyBorder="1" applyAlignment="1">
      <alignment/>
    </xf>
    <xf numFmtId="0" fontId="48" fillId="0" borderId="10" xfId="63" applyFont="1" applyFill="1" applyBorder="1" applyAlignment="1">
      <alignment horizontal="center" vertical="center" wrapText="1"/>
      <protection/>
    </xf>
    <xf numFmtId="0" fontId="35" fillId="10" borderId="21" xfId="0" applyFont="1" applyFill="1" applyBorder="1" applyAlignment="1">
      <alignment horizontal="center" vertical="center"/>
    </xf>
    <xf numFmtId="0" fontId="35" fillId="10" borderId="21" xfId="0" applyFont="1" applyFill="1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48" fillId="0" borderId="0" xfId="63" applyFont="1" applyFill="1" applyBorder="1" applyAlignment="1">
      <alignment horizontal="center" vertical="center" wrapText="1"/>
      <protection/>
    </xf>
    <xf numFmtId="0" fontId="35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9" fontId="35" fillId="0" borderId="0" xfId="0" applyNumberFormat="1" applyFont="1" applyBorder="1" applyAlignment="1">
      <alignment/>
    </xf>
    <xf numFmtId="0" fontId="37" fillId="0" borderId="0" xfId="0" applyFont="1" applyBorder="1" applyAlignment="1">
      <alignment vertical="center"/>
    </xf>
    <xf numFmtId="0" fontId="38" fillId="0" borderId="0" xfId="66" applyFont="1" applyBorder="1" applyAlignment="1">
      <alignment horizontal="left"/>
      <protection/>
    </xf>
    <xf numFmtId="0" fontId="36" fillId="0" borderId="0" xfId="66" applyFont="1" applyBorder="1" applyAlignment="1">
      <alignment horizontal="left" wrapText="1"/>
      <protection/>
    </xf>
    <xf numFmtId="0" fontId="35" fillId="0" borderId="0" xfId="0" applyFont="1" applyBorder="1" applyAlignment="1">
      <alignment horizontal="left"/>
    </xf>
    <xf numFmtId="0" fontId="35" fillId="0" borderId="10" xfId="0" applyFont="1" applyBorder="1" applyAlignment="1">
      <alignment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 vertical="top"/>
    </xf>
    <xf numFmtId="0" fontId="48" fillId="0" borderId="10" xfId="0" applyFont="1" applyFill="1" applyBorder="1" applyAlignment="1">
      <alignment horizontal="center"/>
    </xf>
    <xf numFmtId="17" fontId="48" fillId="0" borderId="10" xfId="0" applyNumberFormat="1" applyFont="1" applyBorder="1" applyAlignment="1">
      <alignment/>
    </xf>
    <xf numFmtId="49" fontId="48" fillId="0" borderId="10" xfId="64" applyNumberFormat="1" applyFont="1" applyFill="1" applyBorder="1" applyAlignment="1">
      <alignment horizontal="left"/>
      <protection/>
    </xf>
    <xf numFmtId="49" fontId="48" fillId="0" borderId="10" xfId="64" applyNumberFormat="1" applyFont="1" applyFill="1" applyBorder="1" applyAlignment="1">
      <alignment horizontal="center"/>
      <protection/>
    </xf>
    <xf numFmtId="1" fontId="44" fillId="10" borderId="23" xfId="67" applyNumberFormat="1" applyFont="1" applyFill="1" applyBorder="1" applyAlignment="1">
      <alignment horizontal="center" vertical="center" wrapText="1"/>
      <protection/>
    </xf>
    <xf numFmtId="1" fontId="44" fillId="10" borderId="22" xfId="67" applyNumberFormat="1" applyFont="1" applyFill="1" applyBorder="1" applyAlignment="1">
      <alignment horizontal="center" vertical="center" wrapText="1"/>
      <protection/>
    </xf>
    <xf numFmtId="1" fontId="44" fillId="10" borderId="21" xfId="67" applyNumberFormat="1" applyFont="1" applyFill="1" applyBorder="1" applyAlignment="1">
      <alignment horizontal="center" vertical="center" wrapText="1"/>
      <protection/>
    </xf>
    <xf numFmtId="191" fontId="44" fillId="10" borderId="22" xfId="66" applyNumberFormat="1" applyFont="1" applyFill="1" applyBorder="1" applyAlignment="1">
      <alignment horizontal="center" vertical="center" wrapText="1"/>
      <protection/>
    </xf>
    <xf numFmtId="191" fontId="44" fillId="10" borderId="23" xfId="66" applyNumberFormat="1" applyFont="1" applyFill="1" applyBorder="1" applyAlignment="1">
      <alignment horizontal="center" vertical="center" wrapText="1"/>
      <protection/>
    </xf>
    <xf numFmtId="0" fontId="44" fillId="10" borderId="23" xfId="67" applyFont="1" applyFill="1" applyBorder="1" applyAlignment="1">
      <alignment horizontal="center" vertical="center" wrapText="1"/>
      <protection/>
    </xf>
    <xf numFmtId="191" fontId="44" fillId="10" borderId="21" xfId="66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left"/>
    </xf>
    <xf numFmtId="0" fontId="51" fillId="0" borderId="0" xfId="0" applyFont="1" applyBorder="1" applyAlignment="1">
      <alignment horizontal="left"/>
    </xf>
    <xf numFmtId="0" fontId="44" fillId="10" borderId="21" xfId="67" applyFont="1" applyFill="1" applyBorder="1" applyAlignment="1">
      <alignment horizontal="center" vertical="center" wrapText="1"/>
      <protection/>
    </xf>
    <xf numFmtId="0" fontId="44" fillId="10" borderId="22" xfId="67" applyFont="1" applyFill="1" applyBorder="1" applyAlignment="1">
      <alignment horizontal="center" vertical="center" wrapText="1"/>
      <protection/>
    </xf>
    <xf numFmtId="2" fontId="44" fillId="10" borderId="25" xfId="67" applyNumberFormat="1" applyFont="1" applyFill="1" applyBorder="1" applyAlignment="1">
      <alignment horizontal="center" vertical="center" wrapText="1"/>
      <protection/>
    </xf>
    <xf numFmtId="2" fontId="44" fillId="10" borderId="20" xfId="67" applyNumberFormat="1" applyFont="1" applyFill="1" applyBorder="1" applyAlignment="1">
      <alignment horizontal="center" vertical="center"/>
      <protection/>
    </xf>
    <xf numFmtId="2" fontId="44" fillId="10" borderId="19" xfId="67" applyNumberFormat="1" applyFont="1" applyFill="1" applyBorder="1" applyAlignment="1">
      <alignment horizontal="center" vertical="center"/>
      <protection/>
    </xf>
    <xf numFmtId="2" fontId="44" fillId="10" borderId="25" xfId="67" applyNumberFormat="1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left" wrapText="1"/>
    </xf>
    <xf numFmtId="2" fontId="7" fillId="3" borderId="10" xfId="66" applyNumberFormat="1" applyFont="1" applyFill="1" applyBorder="1" applyAlignment="1">
      <alignment horizontal="center" vertical="center"/>
      <protection/>
    </xf>
    <xf numFmtId="0" fontId="42" fillId="10" borderId="10" xfId="0" applyFont="1" applyFill="1" applyBorder="1" applyAlignment="1">
      <alignment horizontal="center" vertical="center"/>
    </xf>
    <xf numFmtId="0" fontId="42" fillId="10" borderId="10" xfId="0" applyFont="1" applyFill="1" applyBorder="1" applyAlignment="1">
      <alignment horizontal="left" vertical="center"/>
    </xf>
    <xf numFmtId="0" fontId="42" fillId="10" borderId="10" xfId="0" applyFont="1" applyFill="1" applyBorder="1" applyAlignment="1">
      <alignment horizontal="left" vertical="top"/>
    </xf>
    <xf numFmtId="0" fontId="42" fillId="1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15" fontId="42" fillId="0" borderId="10" xfId="0" applyNumberFormat="1" applyFont="1" applyBorder="1" applyAlignment="1">
      <alignment horizontal="center"/>
    </xf>
    <xf numFmtId="0" fontId="42" fillId="22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/>
    </xf>
    <xf numFmtId="0" fontId="42" fillId="0" borderId="10" xfId="0" applyFont="1" applyFill="1" applyBorder="1" applyAlignment="1">
      <alignment horizontal="left" vertical="top"/>
    </xf>
    <xf numFmtId="15" fontId="42" fillId="0" borderId="10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54" fillId="0" borderId="10" xfId="0" applyFont="1" applyBorder="1" applyAlignment="1">
      <alignment horizontal="center"/>
    </xf>
    <xf numFmtId="2" fontId="44" fillId="10" borderId="19" xfId="67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199" fontId="53" fillId="0" borderId="0" xfId="59" applyNumberFormat="1" applyFont="1" applyAlignment="1">
      <alignment/>
    </xf>
    <xf numFmtId="0" fontId="48" fillId="0" borderId="10" xfId="0" applyFont="1" applyFill="1" applyBorder="1" applyAlignment="1">
      <alignment horizontal="center" vertical="center"/>
    </xf>
    <xf numFmtId="2" fontId="83" fillId="3" borderId="10" xfId="66" applyNumberFormat="1" applyFont="1" applyFill="1" applyBorder="1" applyAlignment="1">
      <alignment horizontal="center" vertical="center"/>
      <protection/>
    </xf>
    <xf numFmtId="3" fontId="83" fillId="0" borderId="10" xfId="66" applyNumberFormat="1" applyFont="1" applyFill="1" applyBorder="1" applyAlignment="1">
      <alignment horizontal="center" vertical="center"/>
      <protection/>
    </xf>
    <xf numFmtId="192" fontId="83" fillId="0" borderId="10" xfId="66" applyNumberFormat="1" applyFont="1" applyFill="1" applyBorder="1" applyAlignment="1">
      <alignment horizontal="center" vertical="center"/>
      <protection/>
    </xf>
    <xf numFmtId="4" fontId="83" fillId="0" borderId="10" xfId="66" applyNumberFormat="1" applyFont="1" applyFill="1" applyBorder="1" applyAlignment="1">
      <alignment horizontal="center" vertical="center"/>
      <protection/>
    </xf>
    <xf numFmtId="0" fontId="83" fillId="0" borderId="10" xfId="66" applyFont="1" applyFill="1" applyBorder="1" applyAlignment="1">
      <alignment horizontal="left" vertical="center"/>
      <protection/>
    </xf>
    <xf numFmtId="3" fontId="48" fillId="25" borderId="10" xfId="66" applyNumberFormat="1" applyFont="1" applyFill="1" applyBorder="1" applyAlignment="1">
      <alignment horizontal="left" vertical="center"/>
      <protection/>
    </xf>
    <xf numFmtId="0" fontId="48" fillId="0" borderId="23" xfId="0" applyFont="1" applyFill="1" applyBorder="1" applyAlignment="1">
      <alignment horizontal="left" vertical="center"/>
    </xf>
    <xf numFmtId="0" fontId="48" fillId="0" borderId="23" xfId="63" applyFont="1" applyFill="1" applyBorder="1" applyAlignment="1">
      <alignment horizontal="left" vertical="center"/>
      <protection/>
    </xf>
    <xf numFmtId="0" fontId="48" fillId="0" borderId="10" xfId="63" applyFont="1" applyFill="1" applyBorder="1" applyAlignment="1">
      <alignment horizontal="left" vertical="center"/>
      <protection/>
    </xf>
    <xf numFmtId="0" fontId="44" fillId="0" borderId="10" xfId="0" applyFont="1" applyFill="1" applyBorder="1" applyAlignment="1">
      <alignment horizontal="center" vertical="center"/>
    </xf>
    <xf numFmtId="0" fontId="44" fillId="0" borderId="10" xfId="63" applyFont="1" applyFill="1" applyBorder="1" applyAlignment="1">
      <alignment horizontal="center" vertical="center"/>
      <protection/>
    </xf>
    <xf numFmtId="0" fontId="7" fillId="0" borderId="23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9" fontId="48" fillId="0" borderId="10" xfId="0" applyNumberFormat="1" applyFont="1" applyFill="1" applyBorder="1" applyAlignment="1">
      <alignment horizontal="left" vertical="center"/>
    </xf>
    <xf numFmtId="0" fontId="7" fillId="0" borderId="10" xfId="53" applyFont="1" applyFill="1" applyBorder="1" applyAlignment="1">
      <alignment horizontal="center" vertical="center"/>
      <protection/>
    </xf>
    <xf numFmtId="0" fontId="44" fillId="0" borderId="10" xfId="53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48" fillId="0" borderId="10" xfId="0" applyFont="1" applyFill="1" applyBorder="1" applyAlignment="1">
      <alignment horizontal="left"/>
    </xf>
    <xf numFmtId="0" fontId="7" fillId="0" borderId="10" xfId="51" applyFont="1" applyFill="1" applyBorder="1" applyAlignment="1">
      <alignment vertical="center"/>
      <protection/>
    </xf>
    <xf numFmtId="0" fontId="7" fillId="0" borderId="10" xfId="51" applyFont="1" applyFill="1" applyBorder="1" applyAlignment="1">
      <alignment horizontal="left" vertical="center"/>
      <protection/>
    </xf>
    <xf numFmtId="0" fontId="7" fillId="0" borderId="10" xfId="0" applyFont="1" applyFill="1" applyBorder="1" applyAlignment="1">
      <alignment vertical="center"/>
    </xf>
    <xf numFmtId="0" fontId="7" fillId="0" borderId="10" xfId="51" applyFont="1" applyFill="1" applyBorder="1" applyAlignment="1">
      <alignment horizontal="center" vertical="center"/>
      <protection/>
    </xf>
    <xf numFmtId="201" fontId="7" fillId="0" borderId="10" xfId="63" applyNumberFormat="1" applyFont="1" applyFill="1" applyBorder="1" applyAlignment="1">
      <alignment horizontal="center" vertical="center"/>
      <protection/>
    </xf>
    <xf numFmtId="0" fontId="48" fillId="0" borderId="10" xfId="0" applyFont="1" applyFill="1" applyBorder="1" applyAlignment="1">
      <alignment horizontal="left" wrapText="1"/>
    </xf>
    <xf numFmtId="3" fontId="35" fillId="0" borderId="10" xfId="0" applyNumberFormat="1" applyFont="1" applyBorder="1" applyAlignment="1">
      <alignment horizontal="left"/>
    </xf>
    <xf numFmtId="3" fontId="85" fillId="0" borderId="0" xfId="66" applyNumberFormat="1" applyFont="1" applyAlignment="1">
      <alignment horizontal="center"/>
      <protection/>
    </xf>
    <xf numFmtId="0" fontId="85" fillId="0" borderId="0" xfId="0" applyFont="1" applyAlignment="1">
      <alignment horizontal="center"/>
    </xf>
    <xf numFmtId="3" fontId="85" fillId="0" borderId="0" xfId="0" applyNumberFormat="1" applyFont="1" applyAlignment="1">
      <alignment horizontal="center"/>
    </xf>
    <xf numFmtId="191" fontId="44" fillId="10" borderId="10" xfId="66" applyNumberFormat="1" applyFont="1" applyFill="1" applyBorder="1" applyAlignment="1">
      <alignment horizontal="center" vertical="top" wrapText="1"/>
      <protection/>
    </xf>
    <xf numFmtId="0" fontId="44" fillId="10" borderId="10" xfId="66" applyFont="1" applyFill="1" applyBorder="1" applyAlignment="1">
      <alignment horizontal="center"/>
      <protection/>
    </xf>
    <xf numFmtId="3" fontId="44" fillId="10" borderId="10" xfId="66" applyNumberFormat="1" applyFont="1" applyFill="1" applyBorder="1" applyAlignment="1">
      <alignment horizontal="center" vertical="center" wrapText="1"/>
      <protection/>
    </xf>
    <xf numFmtId="0" fontId="44" fillId="10" borderId="21" xfId="66" applyFont="1" applyFill="1" applyBorder="1" applyAlignment="1">
      <alignment horizontal="center" vertical="center" wrapText="1"/>
      <protection/>
    </xf>
    <xf numFmtId="0" fontId="44" fillId="10" borderId="22" xfId="66" applyFont="1" applyFill="1" applyBorder="1" applyAlignment="1">
      <alignment horizontal="center" vertical="center" wrapText="1"/>
      <protection/>
    </xf>
    <xf numFmtId="0" fontId="44" fillId="10" borderId="23" xfId="66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61" fillId="10" borderId="10" xfId="66" applyFont="1" applyFill="1" applyBorder="1" applyAlignment="1">
      <alignment horizontal="center"/>
      <protection/>
    </xf>
    <xf numFmtId="0" fontId="44" fillId="8" borderId="10" xfId="66" applyFont="1" applyFill="1" applyBorder="1" applyAlignment="1">
      <alignment horizontal="center" vertical="center" wrapText="1"/>
      <protection/>
    </xf>
    <xf numFmtId="0" fontId="48" fillId="8" borderId="21" xfId="65" applyFont="1" applyFill="1" applyBorder="1" applyAlignment="1">
      <alignment horizontal="center" vertical="center" wrapText="1"/>
      <protection/>
    </xf>
    <xf numFmtId="0" fontId="48" fillId="8" borderId="22" xfId="65" applyFont="1" applyFill="1" applyBorder="1" applyAlignment="1">
      <alignment horizontal="center" vertical="center" wrapText="1"/>
      <protection/>
    </xf>
    <xf numFmtId="0" fontId="48" fillId="8" borderId="23" xfId="65" applyFont="1" applyFill="1" applyBorder="1" applyAlignment="1">
      <alignment horizontal="center" vertical="center" wrapText="1"/>
      <protection/>
    </xf>
    <xf numFmtId="3" fontId="48" fillId="8" borderId="21" xfId="65" applyNumberFormat="1" applyFont="1" applyFill="1" applyBorder="1" applyAlignment="1">
      <alignment horizontal="center" vertical="center" wrapText="1"/>
      <protection/>
    </xf>
    <xf numFmtId="3" fontId="48" fillId="8" borderId="22" xfId="65" applyNumberFormat="1" applyFont="1" applyFill="1" applyBorder="1" applyAlignment="1">
      <alignment horizontal="center" vertical="center" wrapText="1"/>
      <protection/>
    </xf>
    <xf numFmtId="3" fontId="48" fillId="8" borderId="23" xfId="65" applyNumberFormat="1" applyFont="1" applyFill="1" applyBorder="1" applyAlignment="1">
      <alignment horizontal="center" vertical="center" wrapText="1"/>
      <protection/>
    </xf>
    <xf numFmtId="0" fontId="48" fillId="8" borderId="10" xfId="65" applyFont="1" applyFill="1" applyBorder="1" applyAlignment="1">
      <alignment horizontal="center" vertical="center"/>
      <protection/>
    </xf>
    <xf numFmtId="193" fontId="48" fillId="8" borderId="10" xfId="65" applyNumberFormat="1" applyFont="1" applyFill="1" applyBorder="1" applyAlignment="1">
      <alignment horizontal="center" vertical="center"/>
      <protection/>
    </xf>
    <xf numFmtId="0" fontId="44" fillId="8" borderId="21" xfId="66" applyFont="1" applyFill="1" applyBorder="1" applyAlignment="1">
      <alignment horizontal="center" vertical="center" wrapText="1"/>
      <protection/>
    </xf>
    <xf numFmtId="0" fontId="44" fillId="8" borderId="22" xfId="66" applyFont="1" applyFill="1" applyBorder="1" applyAlignment="1">
      <alignment horizontal="center" vertical="center" wrapText="1"/>
      <protection/>
    </xf>
    <xf numFmtId="0" fontId="44" fillId="8" borderId="23" xfId="66" applyFont="1" applyFill="1" applyBorder="1" applyAlignment="1">
      <alignment horizontal="center" vertical="center" wrapText="1"/>
      <protection/>
    </xf>
    <xf numFmtId="2" fontId="44" fillId="10" borderId="20" xfId="67" applyNumberFormat="1" applyFont="1" applyFill="1" applyBorder="1" applyAlignment="1">
      <alignment horizontal="center" vertical="center" wrapText="1"/>
      <protection/>
    </xf>
    <xf numFmtId="191" fontId="44" fillId="10" borderId="21" xfId="67" applyNumberFormat="1" applyFont="1" applyFill="1" applyBorder="1" applyAlignment="1">
      <alignment horizontal="center" vertical="center" wrapText="1"/>
      <protection/>
    </xf>
    <xf numFmtId="191" fontId="44" fillId="10" borderId="22" xfId="67" applyNumberFormat="1" applyFont="1" applyFill="1" applyBorder="1" applyAlignment="1">
      <alignment horizontal="center" vertical="center" wrapText="1"/>
      <protection/>
    </xf>
    <xf numFmtId="191" fontId="44" fillId="10" borderId="23" xfId="67" applyNumberFormat="1" applyFont="1" applyFill="1" applyBorder="1" applyAlignment="1">
      <alignment horizontal="center" vertical="center" wrapText="1"/>
      <protection/>
    </xf>
    <xf numFmtId="0" fontId="44" fillId="10" borderId="19" xfId="67" applyFont="1" applyFill="1" applyBorder="1" applyAlignment="1">
      <alignment horizontal="center" vertical="center"/>
      <protection/>
    </xf>
    <xf numFmtId="0" fontId="44" fillId="10" borderId="25" xfId="67" applyFont="1" applyFill="1" applyBorder="1" applyAlignment="1">
      <alignment horizontal="center" vertical="center"/>
      <protection/>
    </xf>
    <xf numFmtId="0" fontId="7" fillId="10" borderId="21" xfId="66" applyFont="1" applyFill="1" applyBorder="1" applyAlignment="1">
      <alignment horizontal="center" vertical="center" wrapText="1"/>
      <protection/>
    </xf>
    <xf numFmtId="0" fontId="7" fillId="10" borderId="22" xfId="66" applyFont="1" applyFill="1" applyBorder="1" applyAlignment="1">
      <alignment horizontal="center" vertical="center" wrapText="1"/>
      <protection/>
    </xf>
    <xf numFmtId="0" fontId="7" fillId="10" borderId="23" xfId="66" applyFont="1" applyFill="1" applyBorder="1" applyAlignment="1">
      <alignment horizontal="center" vertical="center" wrapText="1"/>
      <protection/>
    </xf>
    <xf numFmtId="0" fontId="7" fillId="10" borderId="21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horizontal="center" vertical="center" wrapText="1"/>
    </xf>
    <xf numFmtId="0" fontId="7" fillId="10" borderId="20" xfId="66" applyFont="1" applyFill="1" applyBorder="1" applyAlignment="1">
      <alignment horizontal="center" vertical="center" wrapText="1"/>
      <protection/>
    </xf>
    <xf numFmtId="0" fontId="7" fillId="10" borderId="19" xfId="66" applyFont="1" applyFill="1" applyBorder="1" applyAlignment="1">
      <alignment horizontal="center" vertical="center" wrapText="1"/>
      <protection/>
    </xf>
    <xf numFmtId="0" fontId="7" fillId="10" borderId="25" xfId="66" applyFont="1" applyFill="1" applyBorder="1" applyAlignment="1">
      <alignment horizontal="center" vertical="center" wrapText="1"/>
      <protection/>
    </xf>
    <xf numFmtId="191" fontId="52" fillId="3" borderId="10" xfId="66" applyNumberFormat="1" applyFont="1" applyFill="1" applyBorder="1" applyAlignment="1">
      <alignment horizontal="center" vertical="center" wrapText="1"/>
      <protection/>
    </xf>
    <xf numFmtId="3" fontId="7" fillId="10" borderId="21" xfId="66" applyNumberFormat="1" applyFont="1" applyFill="1" applyBorder="1" applyAlignment="1">
      <alignment horizontal="center" vertical="center" wrapText="1"/>
      <protection/>
    </xf>
    <xf numFmtId="3" fontId="7" fillId="10" borderId="22" xfId="66" applyNumberFormat="1" applyFont="1" applyFill="1" applyBorder="1" applyAlignment="1">
      <alignment horizontal="center" vertical="center" wrapText="1"/>
      <protection/>
    </xf>
    <xf numFmtId="3" fontId="7" fillId="10" borderId="23" xfId="66" applyNumberFormat="1" applyFont="1" applyFill="1" applyBorder="1" applyAlignment="1">
      <alignment horizontal="center" vertical="center" wrapText="1"/>
      <protection/>
    </xf>
    <xf numFmtId="0" fontId="11" fillId="10" borderId="21" xfId="0" applyFont="1" applyFill="1" applyBorder="1" applyAlignment="1">
      <alignment horizontal="center" vertical="center" wrapText="1"/>
    </xf>
    <xf numFmtId="0" fontId="11" fillId="10" borderId="22" xfId="0" applyFont="1" applyFill="1" applyBorder="1" applyAlignment="1">
      <alignment horizontal="center" vertical="center" wrapText="1"/>
    </xf>
    <xf numFmtId="0" fontId="11" fillId="10" borderId="23" xfId="0" applyFont="1" applyFill="1" applyBorder="1" applyAlignment="1">
      <alignment horizontal="center" vertical="center" wrapText="1"/>
    </xf>
    <xf numFmtId="0" fontId="8" fillId="10" borderId="21" xfId="0" applyFont="1" applyFill="1" applyBorder="1" applyAlignment="1">
      <alignment horizontal="center" vertical="center" wrapText="1"/>
    </xf>
    <xf numFmtId="0" fontId="8" fillId="10" borderId="22" xfId="0" applyFont="1" applyFill="1" applyBorder="1" applyAlignment="1">
      <alignment horizontal="center" vertical="center" wrapText="1"/>
    </xf>
    <xf numFmtId="0" fontId="8" fillId="10" borderId="23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48" fillId="0" borderId="21" xfId="63" applyFont="1" applyFill="1" applyBorder="1" applyAlignment="1">
      <alignment horizontal="center" vertical="center" wrapText="1"/>
      <protection/>
    </xf>
    <xf numFmtId="0" fontId="48" fillId="0" borderId="22" xfId="63" applyFont="1" applyFill="1" applyBorder="1" applyAlignment="1">
      <alignment horizontal="center" vertical="center" wrapText="1"/>
      <protection/>
    </xf>
    <xf numFmtId="0" fontId="48" fillId="0" borderId="23" xfId="63" applyFont="1" applyFill="1" applyBorder="1" applyAlignment="1">
      <alignment horizontal="center" vertical="center" wrapText="1"/>
      <protection/>
    </xf>
    <xf numFmtId="0" fontId="69" fillId="0" borderId="21" xfId="63" applyFont="1" applyFill="1" applyBorder="1" applyAlignment="1">
      <alignment horizontal="center" vertical="center" wrapText="1"/>
      <protection/>
    </xf>
    <xf numFmtId="0" fontId="69" fillId="0" borderId="22" xfId="63" applyFont="1" applyFill="1" applyBorder="1" applyAlignment="1">
      <alignment horizontal="center" vertical="center" wrapText="1"/>
      <protection/>
    </xf>
    <xf numFmtId="0" fontId="69" fillId="0" borderId="23" xfId="63" applyFont="1" applyFill="1" applyBorder="1" applyAlignment="1">
      <alignment horizontal="center" vertical="center" wrapText="1"/>
      <protection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48" fillId="0" borderId="10" xfId="63" applyFont="1" applyFill="1" applyBorder="1" applyAlignment="1">
      <alignment horizontal="center" vertical="center" wrapText="1"/>
      <protection/>
    </xf>
    <xf numFmtId="0" fontId="68" fillId="0" borderId="10" xfId="63" applyFont="1" applyFill="1" applyBorder="1" applyAlignment="1">
      <alignment horizontal="center" vertical="center" wrapText="1"/>
      <protection/>
    </xf>
    <xf numFmtId="0" fontId="35" fillId="0" borderId="20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48" fillId="20" borderId="21" xfId="63" applyFont="1" applyFill="1" applyBorder="1" applyAlignment="1">
      <alignment horizontal="center" vertical="center" wrapText="1"/>
      <protection/>
    </xf>
    <xf numFmtId="0" fontId="48" fillId="20" borderId="23" xfId="63" applyFont="1" applyFill="1" applyBorder="1" applyAlignment="1">
      <alignment horizontal="center" vertical="center" wrapText="1"/>
      <protection/>
    </xf>
    <xf numFmtId="0" fontId="48" fillId="20" borderId="13" xfId="63" applyFont="1" applyFill="1" applyBorder="1" applyAlignment="1">
      <alignment horizontal="center" vertical="center" wrapText="1"/>
      <protection/>
    </xf>
    <xf numFmtId="0" fontId="48" fillId="20" borderId="18" xfId="63" applyFont="1" applyFill="1" applyBorder="1" applyAlignment="1">
      <alignment horizontal="center" vertical="center" wrapText="1"/>
      <protection/>
    </xf>
    <xf numFmtId="0" fontId="48" fillId="10" borderId="14" xfId="66" applyFont="1" applyFill="1" applyBorder="1" applyAlignment="1">
      <alignment horizontal="center" vertical="center" wrapText="1"/>
      <protection/>
    </xf>
    <xf numFmtId="0" fontId="48" fillId="10" borderId="15" xfId="66" applyFont="1" applyFill="1" applyBorder="1" applyAlignment="1">
      <alignment horizontal="center" vertical="center" wrapText="1"/>
      <protection/>
    </xf>
    <xf numFmtId="0" fontId="48" fillId="10" borderId="16" xfId="66" applyFont="1" applyFill="1" applyBorder="1" applyAlignment="1">
      <alignment horizontal="center" vertical="center" wrapText="1"/>
      <protection/>
    </xf>
    <xf numFmtId="0" fontId="48" fillId="10" borderId="18" xfId="66" applyFont="1" applyFill="1" applyBorder="1" applyAlignment="1">
      <alignment horizontal="center" vertical="center" wrapText="1"/>
      <protection/>
    </xf>
    <xf numFmtId="0" fontId="35" fillId="10" borderId="14" xfId="0" applyFont="1" applyFill="1" applyBorder="1" applyAlignment="1">
      <alignment horizontal="center" vertical="center" wrapText="1"/>
    </xf>
    <xf numFmtId="0" fontId="35" fillId="10" borderId="15" xfId="0" applyFont="1" applyFill="1" applyBorder="1" applyAlignment="1">
      <alignment horizontal="center" vertical="center" wrapText="1"/>
    </xf>
    <xf numFmtId="0" fontId="35" fillId="10" borderId="16" xfId="0" applyFont="1" applyFill="1" applyBorder="1" applyAlignment="1">
      <alignment horizontal="center" vertical="center" wrapText="1"/>
    </xf>
    <xf numFmtId="0" fontId="35" fillId="10" borderId="18" xfId="0" applyFont="1" applyFill="1" applyBorder="1" applyAlignment="1">
      <alignment horizontal="center" vertical="center" wrapText="1"/>
    </xf>
    <xf numFmtId="0" fontId="48" fillId="20" borderId="10" xfId="63" applyFont="1" applyFill="1" applyBorder="1" applyAlignment="1">
      <alignment horizontal="center" vertical="center"/>
      <protection/>
    </xf>
    <xf numFmtId="0" fontId="48" fillId="20" borderId="22" xfId="63" applyFont="1" applyFill="1" applyBorder="1" applyAlignment="1">
      <alignment horizontal="center" vertical="center" wrapText="1"/>
      <protection/>
    </xf>
    <xf numFmtId="0" fontId="35" fillId="0" borderId="11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50" fillId="20" borderId="10" xfId="63" applyFont="1" applyFill="1" applyBorder="1" applyAlignment="1">
      <alignment horizontal="center" vertical="center" wrapText="1"/>
      <protection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35" fillId="10" borderId="14" xfId="0" applyFont="1" applyFill="1" applyBorder="1" applyAlignment="1">
      <alignment horizontal="center" vertical="center" wrapText="1"/>
    </xf>
    <xf numFmtId="0" fontId="35" fillId="10" borderId="15" xfId="0" applyFont="1" applyFill="1" applyBorder="1" applyAlignment="1">
      <alignment horizontal="center" vertical="center" wrapText="1"/>
    </xf>
    <xf numFmtId="0" fontId="35" fillId="10" borderId="16" xfId="0" applyFont="1" applyFill="1" applyBorder="1" applyAlignment="1">
      <alignment horizontal="center" vertical="center" wrapText="1"/>
    </xf>
    <xf numFmtId="0" fontId="35" fillId="10" borderId="18" xfId="0" applyFont="1" applyFill="1" applyBorder="1" applyAlignment="1">
      <alignment horizontal="center" vertical="center" wrapText="1"/>
    </xf>
    <xf numFmtId="0" fontId="48" fillId="10" borderId="21" xfId="66" applyFont="1" applyFill="1" applyBorder="1" applyAlignment="1">
      <alignment horizontal="center" vertical="center" wrapText="1"/>
      <protection/>
    </xf>
    <xf numFmtId="0" fontId="48" fillId="10" borderId="22" xfId="66" applyFont="1" applyFill="1" applyBorder="1" applyAlignment="1">
      <alignment horizontal="center" vertical="center" wrapText="1"/>
      <protection/>
    </xf>
    <xf numFmtId="0" fontId="48" fillId="10" borderId="20" xfId="66" applyFont="1" applyFill="1" applyBorder="1" applyAlignment="1">
      <alignment horizontal="center" vertical="center"/>
      <protection/>
    </xf>
    <xf numFmtId="0" fontId="48" fillId="10" borderId="19" xfId="66" applyFont="1" applyFill="1" applyBorder="1" applyAlignment="1">
      <alignment horizontal="center" vertical="center"/>
      <protection/>
    </xf>
    <xf numFmtId="0" fontId="48" fillId="0" borderId="0" xfId="0" applyFont="1" applyAlignment="1">
      <alignment horizontal="left" vertical="top" wrapText="1"/>
    </xf>
    <xf numFmtId="0" fontId="48" fillId="0" borderId="0" xfId="66" applyNumberFormat="1" applyFont="1" applyAlignment="1">
      <alignment horizontal="left" vertical="top" wrapText="1"/>
      <protection/>
    </xf>
    <xf numFmtId="0" fontId="48" fillId="0" borderId="0" xfId="0" applyFont="1" applyAlignment="1" applyProtection="1">
      <alignment horizontal="left" vertical="top" wrapText="1"/>
      <protection locked="0"/>
    </xf>
    <xf numFmtId="0" fontId="35" fillId="10" borderId="20" xfId="0" applyFont="1" applyFill="1" applyBorder="1" applyAlignment="1">
      <alignment horizontal="center" vertical="center"/>
    </xf>
    <xf numFmtId="0" fontId="35" fillId="10" borderId="19" xfId="0" applyFont="1" applyFill="1" applyBorder="1" applyAlignment="1">
      <alignment horizontal="center" vertical="center"/>
    </xf>
    <xf numFmtId="0" fontId="35" fillId="10" borderId="25" xfId="0" applyFont="1" applyFill="1" applyBorder="1" applyAlignment="1">
      <alignment horizontal="center" vertical="center"/>
    </xf>
    <xf numFmtId="0" fontId="48" fillId="10" borderId="23" xfId="66" applyFont="1" applyFill="1" applyBorder="1" applyAlignment="1">
      <alignment horizontal="center" vertical="center" wrapText="1"/>
      <protection/>
    </xf>
    <xf numFmtId="191" fontId="48" fillId="10" borderId="21" xfId="66" applyNumberFormat="1" applyFont="1" applyFill="1" applyBorder="1" applyAlignment="1">
      <alignment horizontal="center" vertical="center" wrapText="1"/>
      <protection/>
    </xf>
    <xf numFmtId="191" fontId="48" fillId="10" borderId="22" xfId="66" applyNumberFormat="1" applyFont="1" applyFill="1" applyBorder="1" applyAlignment="1">
      <alignment horizontal="center" vertical="center" wrapText="1"/>
      <protection/>
    </xf>
    <xf numFmtId="191" fontId="48" fillId="10" borderId="23" xfId="66" applyNumberFormat="1" applyFont="1" applyFill="1" applyBorder="1" applyAlignment="1">
      <alignment horizontal="center" vertical="center" wrapText="1"/>
      <protection/>
    </xf>
    <xf numFmtId="0" fontId="48" fillId="10" borderId="10" xfId="66" applyFont="1" applyFill="1" applyBorder="1" applyAlignment="1">
      <alignment horizontal="center" vertical="center"/>
      <protection/>
    </xf>
    <xf numFmtId="0" fontId="48" fillId="10" borderId="21" xfId="66" applyFont="1" applyFill="1" applyBorder="1" applyAlignment="1">
      <alignment horizontal="center" vertical="center"/>
      <protection/>
    </xf>
    <xf numFmtId="0" fontId="48" fillId="10" borderId="22" xfId="66" applyFont="1" applyFill="1" applyBorder="1" applyAlignment="1">
      <alignment horizontal="center" vertical="center"/>
      <protection/>
    </xf>
    <xf numFmtId="0" fontId="48" fillId="10" borderId="23" xfId="66" applyFont="1" applyFill="1" applyBorder="1" applyAlignment="1">
      <alignment horizontal="center" vertical="center"/>
      <protection/>
    </xf>
    <xf numFmtId="0" fontId="50" fillId="3" borderId="21" xfId="63" applyFont="1" applyFill="1" applyBorder="1" applyAlignment="1">
      <alignment horizontal="center" vertical="center" wrapText="1"/>
      <protection/>
    </xf>
    <xf numFmtId="0" fontId="50" fillId="3" borderId="22" xfId="63" applyFont="1" applyFill="1" applyBorder="1" applyAlignment="1">
      <alignment horizontal="center" vertical="center" wrapText="1"/>
      <protection/>
    </xf>
    <xf numFmtId="0" fontId="50" fillId="3" borderId="23" xfId="63" applyFont="1" applyFill="1" applyBorder="1" applyAlignment="1">
      <alignment horizontal="center" vertical="center" wrapText="1"/>
      <protection/>
    </xf>
    <xf numFmtId="0" fontId="50" fillId="0" borderId="10" xfId="63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48" fillId="0" borderId="11" xfId="63" applyFont="1" applyFill="1" applyBorder="1" applyAlignment="1">
      <alignment horizontal="center" vertical="center" wrapText="1"/>
      <protection/>
    </xf>
    <xf numFmtId="0" fontId="48" fillId="0" borderId="14" xfId="63" applyFont="1" applyFill="1" applyBorder="1" applyAlignment="1">
      <alignment horizontal="center" vertical="center" wrapText="1"/>
      <protection/>
    </xf>
    <xf numFmtId="0" fontId="48" fillId="0" borderId="16" xfId="63" applyFont="1" applyFill="1" applyBorder="1" applyAlignment="1">
      <alignment horizontal="center" vertical="center" wrapText="1"/>
      <protection/>
    </xf>
    <xf numFmtId="0" fontId="48" fillId="0" borderId="0" xfId="63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8" fillId="0" borderId="10" xfId="63" applyFont="1" applyFill="1" applyBorder="1" applyAlignment="1">
      <alignment horizontal="center" vertical="center" wrapText="1"/>
      <protection/>
    </xf>
    <xf numFmtId="0" fontId="48" fillId="0" borderId="13" xfId="63" applyFont="1" applyFill="1" applyBorder="1" applyAlignment="1">
      <alignment horizontal="center" vertical="center" wrapText="1"/>
      <protection/>
    </xf>
    <xf numFmtId="0" fontId="50" fillId="0" borderId="15" xfId="63" applyFont="1" applyFill="1" applyBorder="1" applyAlignment="1">
      <alignment horizontal="center" vertical="center" wrapText="1"/>
      <protection/>
    </xf>
    <xf numFmtId="0" fontId="50" fillId="0" borderId="18" xfId="63" applyFont="1" applyFill="1" applyBorder="1" applyAlignment="1">
      <alignment horizontal="center" vertical="center" wrapText="1"/>
      <protection/>
    </xf>
    <xf numFmtId="0" fontId="48" fillId="0" borderId="11" xfId="63" applyFont="1" applyFill="1" applyBorder="1" applyAlignment="1">
      <alignment horizontal="center" vertical="center" wrapText="1"/>
      <protection/>
    </xf>
    <xf numFmtId="0" fontId="48" fillId="0" borderId="14" xfId="63" applyFont="1" applyFill="1" applyBorder="1" applyAlignment="1">
      <alignment horizontal="center" vertical="center" wrapText="1"/>
      <protection/>
    </xf>
    <xf numFmtId="0" fontId="48" fillId="0" borderId="16" xfId="63" applyFont="1" applyFill="1" applyBorder="1" applyAlignment="1">
      <alignment horizontal="center" vertical="center" wrapText="1"/>
      <protection/>
    </xf>
    <xf numFmtId="0" fontId="48" fillId="0" borderId="13" xfId="63" applyFont="1" applyFill="1" applyBorder="1" applyAlignment="1">
      <alignment horizontal="center" vertical="center" wrapText="1"/>
      <protection/>
    </xf>
    <xf numFmtId="0" fontId="48" fillId="0" borderId="15" xfId="63" applyFont="1" applyFill="1" applyBorder="1" applyAlignment="1">
      <alignment horizontal="center" vertical="center" wrapText="1"/>
      <protection/>
    </xf>
    <xf numFmtId="0" fontId="48" fillId="0" borderId="18" xfId="63" applyFont="1" applyFill="1" applyBorder="1" applyAlignment="1">
      <alignment horizontal="center" vertical="center" wrapText="1"/>
      <protection/>
    </xf>
    <xf numFmtId="0" fontId="36" fillId="10" borderId="20" xfId="66" applyFont="1" applyFill="1" applyBorder="1" applyAlignment="1">
      <alignment horizontal="center" vertical="center" wrapText="1"/>
      <protection/>
    </xf>
    <xf numFmtId="191" fontId="36" fillId="10" borderId="21" xfId="66" applyNumberFormat="1" applyFont="1" applyFill="1" applyBorder="1" applyAlignment="1">
      <alignment horizontal="center" vertical="center" wrapText="1"/>
      <protection/>
    </xf>
    <xf numFmtId="191" fontId="36" fillId="10" borderId="22" xfId="66" applyNumberFormat="1" applyFont="1" applyFill="1" applyBorder="1" applyAlignment="1">
      <alignment horizontal="center" vertical="center" wrapText="1"/>
      <protection/>
    </xf>
    <xf numFmtId="191" fontId="36" fillId="10" borderId="23" xfId="66" applyNumberFormat="1" applyFont="1" applyFill="1" applyBorder="1" applyAlignment="1">
      <alignment horizontal="center" vertical="center" wrapText="1"/>
      <protection/>
    </xf>
    <xf numFmtId="3" fontId="36" fillId="10" borderId="21" xfId="66" applyNumberFormat="1" applyFont="1" applyFill="1" applyBorder="1" applyAlignment="1">
      <alignment horizontal="center" vertical="center" wrapText="1"/>
      <protection/>
    </xf>
    <xf numFmtId="3" fontId="36" fillId="10" borderId="22" xfId="66" applyNumberFormat="1" applyFont="1" applyFill="1" applyBorder="1" applyAlignment="1">
      <alignment horizontal="center" vertical="center"/>
      <protection/>
    </xf>
    <xf numFmtId="3" fontId="36" fillId="10" borderId="23" xfId="66" applyNumberFormat="1" applyFont="1" applyFill="1" applyBorder="1" applyAlignment="1">
      <alignment horizontal="center" vertical="center"/>
      <protection/>
    </xf>
    <xf numFmtId="0" fontId="70" fillId="10" borderId="21" xfId="0" applyFont="1" applyFill="1" applyBorder="1" applyAlignment="1">
      <alignment horizontal="center" vertical="center"/>
    </xf>
    <xf numFmtId="0" fontId="70" fillId="10" borderId="22" xfId="0" applyFont="1" applyFill="1" applyBorder="1" applyAlignment="1">
      <alignment horizontal="center" vertical="center"/>
    </xf>
    <xf numFmtId="0" fontId="70" fillId="10" borderId="23" xfId="0" applyFont="1" applyFill="1" applyBorder="1" applyAlignment="1">
      <alignment horizontal="center" vertical="center"/>
    </xf>
    <xf numFmtId="49" fontId="48" fillId="10" borderId="11" xfId="64" applyNumberFormat="1" applyFont="1" applyFill="1" applyBorder="1" applyAlignment="1">
      <alignment horizontal="center" vertical="center"/>
      <protection/>
    </xf>
    <xf numFmtId="49" fontId="48" fillId="10" borderId="16" xfId="64" applyNumberFormat="1" applyFont="1" applyFill="1" applyBorder="1" applyAlignment="1">
      <alignment horizontal="center" vertical="center"/>
      <protection/>
    </xf>
    <xf numFmtId="0" fontId="48" fillId="0" borderId="0" xfId="0" applyFont="1" applyAlignment="1">
      <alignment horizontal="left" vertical="center" wrapText="1"/>
    </xf>
    <xf numFmtId="0" fontId="35" fillId="10" borderId="21" xfId="0" applyFont="1" applyFill="1" applyBorder="1" applyAlignment="1">
      <alignment horizontal="center" vertical="center"/>
    </xf>
    <xf numFmtId="0" fontId="35" fillId="10" borderId="22" xfId="0" applyFont="1" applyFill="1" applyBorder="1" applyAlignment="1">
      <alignment horizontal="center" vertical="center"/>
    </xf>
    <xf numFmtId="0" fontId="35" fillId="10" borderId="23" xfId="0" applyFont="1" applyFill="1" applyBorder="1" applyAlignment="1">
      <alignment horizontal="center" vertical="center"/>
    </xf>
    <xf numFmtId="0" fontId="48" fillId="10" borderId="25" xfId="66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 horizontal="center"/>
    </xf>
    <xf numFmtId="0" fontId="48" fillId="10" borderId="16" xfId="0" applyFont="1" applyFill="1" applyBorder="1" applyAlignment="1">
      <alignment horizontal="center"/>
    </xf>
    <xf numFmtId="0" fontId="48" fillId="10" borderId="17" xfId="0" applyFont="1" applyFill="1" applyBorder="1" applyAlignment="1">
      <alignment horizontal="center"/>
    </xf>
    <xf numFmtId="0" fontId="36" fillId="0" borderId="0" xfId="66" applyFont="1" applyBorder="1" applyAlignment="1">
      <alignment horizontal="center"/>
      <protection/>
    </xf>
    <xf numFmtId="0" fontId="48" fillId="10" borderId="11" xfId="0" applyFont="1" applyFill="1" applyBorder="1" applyAlignment="1">
      <alignment horizontal="center"/>
    </xf>
    <xf numFmtId="0" fontId="48" fillId="10" borderId="12" xfId="0" applyFont="1" applyFill="1" applyBorder="1" applyAlignment="1">
      <alignment horizontal="center"/>
    </xf>
    <xf numFmtId="49" fontId="36" fillId="10" borderId="20" xfId="64" applyNumberFormat="1" applyFont="1" applyFill="1" applyBorder="1" applyAlignment="1">
      <alignment horizontal="center" vertical="center"/>
      <protection/>
    </xf>
    <xf numFmtId="49" fontId="36" fillId="10" borderId="19" xfId="64" applyNumberFormat="1" applyFont="1" applyFill="1" applyBorder="1" applyAlignment="1">
      <alignment horizontal="center" vertical="center"/>
      <protection/>
    </xf>
    <xf numFmtId="49" fontId="36" fillId="10" borderId="25" xfId="64" applyNumberFormat="1" applyFont="1" applyFill="1" applyBorder="1" applyAlignment="1">
      <alignment horizontal="center" vertical="center"/>
      <protection/>
    </xf>
    <xf numFmtId="49" fontId="48" fillId="11" borderId="11" xfId="64" applyNumberFormat="1" applyFont="1" applyFill="1" applyBorder="1" applyAlignment="1">
      <alignment horizontal="center" vertical="center"/>
      <protection/>
    </xf>
    <xf numFmtId="49" fontId="48" fillId="11" borderId="16" xfId="64" applyNumberFormat="1" applyFont="1" applyFill="1" applyBorder="1" applyAlignment="1">
      <alignment horizontal="center" vertical="center"/>
      <protection/>
    </xf>
    <xf numFmtId="0" fontId="48" fillId="11" borderId="21" xfId="0" applyFont="1" applyFill="1" applyBorder="1" applyAlignment="1">
      <alignment horizontal="center" vertical="center"/>
    </xf>
    <xf numFmtId="0" fontId="48" fillId="11" borderId="23" xfId="0" applyFont="1" applyFill="1" applyBorder="1" applyAlignment="1">
      <alignment horizontal="center" vertical="center"/>
    </xf>
    <xf numFmtId="0" fontId="35" fillId="11" borderId="21" xfId="0" applyFont="1" applyFill="1" applyBorder="1" applyAlignment="1">
      <alignment horizontal="center" vertical="center"/>
    </xf>
    <xf numFmtId="0" fontId="35" fillId="11" borderId="23" xfId="0" applyFont="1" applyFill="1" applyBorder="1" applyAlignment="1">
      <alignment horizontal="center" vertical="center"/>
    </xf>
    <xf numFmtId="0" fontId="35" fillId="11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0" fontId="48" fillId="0" borderId="10" xfId="66" applyFont="1" applyBorder="1" applyAlignment="1">
      <alignment horizontal="center"/>
      <protection/>
    </xf>
    <xf numFmtId="0" fontId="13" fillId="15" borderId="11" xfId="0" applyFont="1" applyFill="1" applyBorder="1" applyAlignment="1">
      <alignment horizontal="center" vertical="center"/>
    </xf>
    <xf numFmtId="0" fontId="13" fillId="15" borderId="12" xfId="0" applyFont="1" applyFill="1" applyBorder="1" applyAlignment="1">
      <alignment horizontal="center" vertical="center"/>
    </xf>
    <xf numFmtId="0" fontId="13" fillId="15" borderId="13" xfId="0" applyFont="1" applyFill="1" applyBorder="1" applyAlignment="1">
      <alignment horizontal="center" vertical="center"/>
    </xf>
    <xf numFmtId="0" fontId="48" fillId="8" borderId="21" xfId="0" applyFont="1" applyFill="1" applyBorder="1" applyAlignment="1">
      <alignment horizontal="center" vertical="center" wrapText="1"/>
    </xf>
    <xf numFmtId="0" fontId="48" fillId="8" borderId="23" xfId="0" applyFont="1" applyFill="1" applyBorder="1" applyAlignment="1">
      <alignment horizontal="center" vertical="center" wrapText="1"/>
    </xf>
    <xf numFmtId="0" fontId="48" fillId="10" borderId="10" xfId="0" applyFont="1" applyFill="1" applyBorder="1" applyAlignment="1">
      <alignment horizontal="center" vertical="center" wrapText="1"/>
    </xf>
    <xf numFmtId="0" fontId="48" fillId="10" borderId="20" xfId="0" applyFont="1" applyFill="1" applyBorder="1" applyAlignment="1">
      <alignment horizontal="center" vertical="center" wrapText="1"/>
    </xf>
    <xf numFmtId="0" fontId="48" fillId="10" borderId="19" xfId="0" applyFont="1" applyFill="1" applyBorder="1" applyAlignment="1">
      <alignment horizontal="center" vertical="center" wrapText="1"/>
    </xf>
    <xf numFmtId="0" fontId="48" fillId="10" borderId="25" xfId="0" applyFont="1" applyFill="1" applyBorder="1" applyAlignment="1">
      <alignment horizontal="center" vertical="center" wrapText="1"/>
    </xf>
    <xf numFmtId="0" fontId="14" fillId="10" borderId="21" xfId="66" applyFont="1" applyFill="1" applyBorder="1" applyAlignment="1">
      <alignment horizontal="center" vertical="center" wrapText="1"/>
      <protection/>
    </xf>
    <xf numFmtId="0" fontId="14" fillId="10" borderId="23" xfId="66" applyFont="1" applyFill="1" applyBorder="1" applyAlignment="1">
      <alignment horizontal="center" vertical="center" wrapText="1"/>
      <protection/>
    </xf>
    <xf numFmtId="0" fontId="14" fillId="10" borderId="20" xfId="66" applyFont="1" applyFill="1" applyBorder="1" applyAlignment="1">
      <alignment horizontal="center"/>
      <protection/>
    </xf>
    <xf numFmtId="0" fontId="14" fillId="10" borderId="19" xfId="66" applyFont="1" applyFill="1" applyBorder="1" applyAlignment="1">
      <alignment horizontal="center"/>
      <protection/>
    </xf>
    <xf numFmtId="0" fontId="14" fillId="15" borderId="20" xfId="0" applyFont="1" applyFill="1" applyBorder="1" applyAlignment="1">
      <alignment horizontal="center" vertical="top"/>
    </xf>
    <xf numFmtId="0" fontId="14" fillId="15" borderId="25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15" fillId="0" borderId="20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/>
    </xf>
    <xf numFmtId="0" fontId="15" fillId="0" borderId="25" xfId="0" applyFont="1" applyBorder="1" applyAlignment="1">
      <alignment horizontal="center" vertical="top"/>
    </xf>
    <xf numFmtId="0" fontId="14" fillId="15" borderId="10" xfId="0" applyFont="1" applyFill="1" applyBorder="1" applyAlignment="1">
      <alignment horizontal="center" vertical="top"/>
    </xf>
    <xf numFmtId="0" fontId="14" fillId="15" borderId="19" xfId="0" applyFont="1" applyFill="1" applyBorder="1" applyAlignment="1">
      <alignment horizontal="center" vertical="top"/>
    </xf>
    <xf numFmtId="0" fontId="48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center"/>
    </xf>
    <xf numFmtId="0" fontId="36" fillId="10" borderId="10" xfId="66" applyFont="1" applyFill="1" applyBorder="1" applyAlignment="1">
      <alignment horizontal="center" vertical="center" wrapText="1"/>
      <protection/>
    </xf>
    <xf numFmtId="0" fontId="36" fillId="10" borderId="10" xfId="66" applyFont="1" applyFill="1" applyBorder="1" applyAlignment="1">
      <alignment horizontal="center"/>
      <protection/>
    </xf>
    <xf numFmtId="3" fontId="48" fillId="0" borderId="10" xfId="66" applyNumberFormat="1" applyFont="1" applyBorder="1" applyAlignment="1">
      <alignment horizontal="center"/>
      <protection/>
    </xf>
    <xf numFmtId="0" fontId="36" fillId="15" borderId="10" xfId="0" applyFont="1" applyFill="1" applyBorder="1" applyAlignment="1">
      <alignment horizontal="center" vertical="top"/>
    </xf>
    <xf numFmtId="0" fontId="41" fillId="10" borderId="21" xfId="66" applyFont="1" applyFill="1" applyBorder="1" applyAlignment="1">
      <alignment horizontal="center" vertical="center" wrapText="1"/>
      <protection/>
    </xf>
    <xf numFmtId="0" fontId="41" fillId="10" borderId="22" xfId="66" applyFont="1" applyFill="1" applyBorder="1" applyAlignment="1">
      <alignment horizontal="center" vertical="center" wrapText="1"/>
      <protection/>
    </xf>
    <xf numFmtId="0" fontId="45" fillId="10" borderId="21" xfId="66" applyFont="1" applyFill="1" applyBorder="1" applyAlignment="1">
      <alignment horizontal="center" vertical="center" wrapText="1"/>
      <protection/>
    </xf>
    <xf numFmtId="0" fontId="45" fillId="10" borderId="23" xfId="66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left" wrapText="1"/>
    </xf>
    <xf numFmtId="49" fontId="35" fillId="10" borderId="20" xfId="0" applyNumberFormat="1" applyFont="1" applyFill="1" applyBorder="1" applyAlignment="1">
      <alignment horizontal="center" vertical="center"/>
    </xf>
    <xf numFmtId="49" fontId="35" fillId="10" borderId="19" xfId="0" applyNumberFormat="1" applyFont="1" applyFill="1" applyBorder="1" applyAlignment="1">
      <alignment horizontal="center" vertical="center"/>
    </xf>
    <xf numFmtId="49" fontId="35" fillId="10" borderId="25" xfId="0" applyNumberFormat="1" applyFont="1" applyFill="1" applyBorder="1" applyAlignment="1">
      <alignment horizontal="center" vertical="center"/>
    </xf>
    <xf numFmtId="49" fontId="48" fillId="10" borderId="21" xfId="64" applyNumberFormat="1" applyFont="1" applyFill="1" applyBorder="1" applyAlignment="1">
      <alignment horizontal="center" vertical="center" wrapText="1"/>
      <protection/>
    </xf>
    <xf numFmtId="49" fontId="48" fillId="10" borderId="23" xfId="64" applyNumberFormat="1" applyFont="1" applyFill="1" applyBorder="1" applyAlignment="1">
      <alignment horizontal="center" vertical="center" wrapText="1"/>
      <protection/>
    </xf>
    <xf numFmtId="0" fontId="39" fillId="14" borderId="10" xfId="0" applyFont="1" applyFill="1" applyBorder="1" applyAlignment="1">
      <alignment horizontal="center" vertical="center"/>
    </xf>
    <xf numFmtId="0" fontId="39" fillId="14" borderId="10" xfId="0" applyFont="1" applyFill="1" applyBorder="1" applyAlignment="1">
      <alignment horizontal="center"/>
    </xf>
    <xf numFmtId="0" fontId="39" fillId="8" borderId="10" xfId="0" applyFont="1" applyFill="1" applyBorder="1" applyAlignment="1">
      <alignment horizontal="center"/>
    </xf>
    <xf numFmtId="0" fontId="39" fillId="2" borderId="10" xfId="0" applyFont="1" applyFill="1" applyBorder="1" applyAlignment="1">
      <alignment horizontal="center"/>
    </xf>
    <xf numFmtId="0" fontId="58" fillId="24" borderId="10" xfId="0" applyFont="1" applyFill="1" applyBorder="1" applyAlignment="1">
      <alignment horizontal="center" vertical="center"/>
    </xf>
    <xf numFmtId="0" fontId="36" fillId="10" borderId="21" xfId="66" applyFont="1" applyFill="1" applyBorder="1" applyAlignment="1">
      <alignment horizontal="center" vertical="center" wrapText="1"/>
      <protection/>
    </xf>
    <xf numFmtId="0" fontId="36" fillId="10" borderId="22" xfId="66" applyFont="1" applyFill="1" applyBorder="1" applyAlignment="1">
      <alignment horizontal="center" vertical="center" wrapText="1"/>
      <protection/>
    </xf>
    <xf numFmtId="0" fontId="35" fillId="0" borderId="10" xfId="0" applyFont="1" applyBorder="1" applyAlignment="1">
      <alignment horizontal="left"/>
    </xf>
    <xf numFmtId="0" fontId="48" fillId="0" borderId="20" xfId="0" applyFont="1" applyBorder="1" applyAlignment="1">
      <alignment horizontal="left" vertical="top" wrapText="1"/>
    </xf>
    <xf numFmtId="0" fontId="36" fillId="10" borderId="23" xfId="66" applyFont="1" applyFill="1" applyBorder="1" applyAlignment="1">
      <alignment horizontal="center" vertical="center" wrapText="1"/>
      <protection/>
    </xf>
    <xf numFmtId="0" fontId="36" fillId="10" borderId="20" xfId="66" applyFont="1" applyFill="1" applyBorder="1" applyAlignment="1">
      <alignment horizontal="center" vertical="center"/>
      <protection/>
    </xf>
    <xf numFmtId="0" fontId="36" fillId="10" borderId="19" xfId="66" applyFont="1" applyFill="1" applyBorder="1" applyAlignment="1">
      <alignment horizontal="center" vertical="center"/>
      <protection/>
    </xf>
    <xf numFmtId="0" fontId="36" fillId="15" borderId="21" xfId="0" applyFont="1" applyFill="1" applyBorder="1" applyAlignment="1">
      <alignment horizontal="center" vertical="top"/>
    </xf>
    <xf numFmtId="0" fontId="44" fillId="0" borderId="10" xfId="0" applyFont="1" applyBorder="1" applyAlignment="1">
      <alignment horizontal="left" vertical="top" wrapText="1"/>
    </xf>
    <xf numFmtId="0" fontId="45" fillId="10" borderId="20" xfId="66" applyFont="1" applyFill="1" applyBorder="1" applyAlignment="1">
      <alignment horizontal="center"/>
      <protection/>
    </xf>
    <xf numFmtId="0" fontId="45" fillId="10" borderId="19" xfId="66" applyFont="1" applyFill="1" applyBorder="1" applyAlignment="1">
      <alignment horizontal="center"/>
      <protection/>
    </xf>
    <xf numFmtId="0" fontId="39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 vertical="top"/>
    </xf>
    <xf numFmtId="0" fontId="36" fillId="10" borderId="20" xfId="66" applyFont="1" applyFill="1" applyBorder="1" applyAlignment="1">
      <alignment horizontal="center"/>
      <protection/>
    </xf>
    <xf numFmtId="0" fontId="36" fillId="10" borderId="19" xfId="66" applyFont="1" applyFill="1" applyBorder="1" applyAlignment="1">
      <alignment horizontal="center"/>
      <protection/>
    </xf>
    <xf numFmtId="0" fontId="35" fillId="11" borderId="21" xfId="0" applyFont="1" applyFill="1" applyBorder="1" applyAlignment="1">
      <alignment horizontal="center" vertical="center" wrapText="1"/>
    </xf>
    <xf numFmtId="0" fontId="35" fillId="11" borderId="23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revise_publi ปีงปม49" xfId="51"/>
    <cellStyle name="Normal_ตัวบ่งชี้8" xfId="52"/>
    <cellStyle name="Normal_ผลงานตีพิมพ์ (2)" xfId="53"/>
    <cellStyle name="Note" xfId="54"/>
    <cellStyle name="Output" xfId="55"/>
    <cellStyle name="Title" xfId="56"/>
    <cellStyle name="Total" xfId="57"/>
    <cellStyle name="Warning Text" xfId="58"/>
    <cellStyle name="Comma" xfId="59"/>
    <cellStyle name="Comma [0]" xfId="60"/>
    <cellStyle name="Currency" xfId="61"/>
    <cellStyle name="Currency [0]" xfId="62"/>
    <cellStyle name="ปกติ_570 CO 50" xfId="63"/>
    <cellStyle name="ปกติ_Sheet1_2.6" xfId="64"/>
    <cellStyle name="ปกติ_ส.ประกัน" xfId="65"/>
    <cellStyle name="ปกติ_ส.ประกัน 2" xfId="66"/>
    <cellStyle name="ปกติ_สำเนาของ KPIs2.11" xfId="67"/>
    <cellStyle name="Percent" xfId="68"/>
  </cellStyles>
  <dxfs count="72"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18"/>
  <sheetViews>
    <sheetView view="pageBreakPreview" zoomScaleNormal="85" zoomScaleSheetLayoutView="100" zoomScalePageLayoutView="0" workbookViewId="0" topLeftCell="A1">
      <selection activeCell="E15" sqref="E15"/>
    </sheetView>
  </sheetViews>
  <sheetFormatPr defaultColWidth="9.00390625" defaultRowHeight="14.25" customHeight="1"/>
  <cols>
    <col min="1" max="1" width="16.28125" style="105" customWidth="1"/>
    <col min="2" max="2" width="9.28125" style="105" customWidth="1"/>
    <col min="3" max="3" width="11.140625" style="105" customWidth="1"/>
    <col min="4" max="4" width="12.421875" style="105" customWidth="1"/>
    <col min="5" max="5" width="8.57421875" style="105" customWidth="1"/>
    <col min="6" max="6" width="9.00390625" style="105" customWidth="1"/>
    <col min="7" max="7" width="7.421875" style="105" customWidth="1"/>
    <col min="8" max="8" width="9.8515625" style="105" customWidth="1"/>
    <col min="9" max="10" width="7.421875" style="105" customWidth="1"/>
    <col min="11" max="11" width="10.421875" style="105" customWidth="1"/>
    <col min="12" max="12" width="11.00390625" style="105" customWidth="1"/>
    <col min="13" max="13" width="10.00390625" style="105" customWidth="1"/>
    <col min="14" max="16384" width="9.00390625" style="105" customWidth="1"/>
  </cols>
  <sheetData>
    <row r="1" spans="1:13" ht="18.75" customHeight="1">
      <c r="A1" s="76" t="s">
        <v>1</v>
      </c>
      <c r="B1" s="107"/>
      <c r="C1" s="115"/>
      <c r="D1" s="115"/>
      <c r="E1" s="115"/>
      <c r="F1" s="107"/>
      <c r="G1" s="179"/>
      <c r="H1" s="115"/>
      <c r="I1" s="113"/>
      <c r="J1" s="115"/>
      <c r="K1" s="115"/>
      <c r="L1" s="115"/>
      <c r="M1" s="115"/>
    </row>
    <row r="2" spans="1:13" ht="18.75" customHeight="1">
      <c r="A2" s="513" t="s">
        <v>379</v>
      </c>
      <c r="B2" s="513" t="s">
        <v>376</v>
      </c>
      <c r="C2" s="513" t="s">
        <v>375</v>
      </c>
      <c r="D2" s="513" t="s">
        <v>381</v>
      </c>
      <c r="E2" s="518" t="s">
        <v>3</v>
      </c>
      <c r="F2" s="518"/>
      <c r="G2" s="518"/>
      <c r="H2" s="518"/>
      <c r="I2" s="518"/>
      <c r="J2" s="518"/>
      <c r="K2" s="512" t="s">
        <v>4</v>
      </c>
      <c r="L2" s="510" t="s">
        <v>5</v>
      </c>
      <c r="M2" s="510" t="s">
        <v>6</v>
      </c>
    </row>
    <row r="3" spans="1:13" ht="18.75" customHeight="1">
      <c r="A3" s="514"/>
      <c r="B3" s="514"/>
      <c r="C3" s="514"/>
      <c r="D3" s="514"/>
      <c r="E3" s="511" t="s">
        <v>7</v>
      </c>
      <c r="F3" s="511"/>
      <c r="G3" s="511" t="s">
        <v>8</v>
      </c>
      <c r="H3" s="511"/>
      <c r="I3" s="511" t="s">
        <v>9</v>
      </c>
      <c r="J3" s="511"/>
      <c r="K3" s="512"/>
      <c r="L3" s="510"/>
      <c r="M3" s="510"/>
    </row>
    <row r="4" spans="1:13" ht="18.75" customHeight="1">
      <c r="A4" s="515"/>
      <c r="B4" s="515"/>
      <c r="C4" s="515"/>
      <c r="D4" s="515"/>
      <c r="E4" s="180" t="s">
        <v>2</v>
      </c>
      <c r="F4" s="181" t="s">
        <v>11</v>
      </c>
      <c r="G4" s="180" t="s">
        <v>2</v>
      </c>
      <c r="H4" s="180" t="s">
        <v>11</v>
      </c>
      <c r="I4" s="180" t="s">
        <v>2</v>
      </c>
      <c r="J4" s="180" t="s">
        <v>11</v>
      </c>
      <c r="K4" s="512"/>
      <c r="L4" s="510"/>
      <c r="M4" s="510"/>
    </row>
    <row r="5" spans="1:13" ht="18.75" customHeight="1">
      <c r="A5" s="182" t="s">
        <v>355</v>
      </c>
      <c r="B5" s="167"/>
      <c r="C5" s="167"/>
      <c r="D5" s="167"/>
      <c r="E5" s="167"/>
      <c r="F5" s="167" t="e">
        <f>E5/D5*100</f>
        <v>#DIV/0!</v>
      </c>
      <c r="G5" s="183"/>
      <c r="H5" s="167" t="e">
        <f>G5/D5*100</f>
        <v>#DIV/0!</v>
      </c>
      <c r="I5" s="183"/>
      <c r="J5" s="183" t="e">
        <f>I5/D5*100</f>
        <v>#DIV/0!</v>
      </c>
      <c r="K5" s="167">
        <f>E5+G5</f>
        <v>0</v>
      </c>
      <c r="L5" s="183" t="e">
        <f>K5/D5*100</f>
        <v>#DIV/0!</v>
      </c>
      <c r="M5" s="184" t="e">
        <f>IF((L5/100*5)&gt;5,5,(L5/100*5))</f>
        <v>#DIV/0!</v>
      </c>
    </row>
    <row r="6" spans="1:13" ht="18.75" customHeight="1">
      <c r="A6" s="182" t="s">
        <v>12</v>
      </c>
      <c r="B6" s="167"/>
      <c r="C6" s="167"/>
      <c r="D6" s="167"/>
      <c r="E6" s="167"/>
      <c r="F6" s="167" t="e">
        <f>E6/D6*100</f>
        <v>#DIV/0!</v>
      </c>
      <c r="G6" s="183"/>
      <c r="H6" s="167" t="e">
        <f>G6/D6*100</f>
        <v>#DIV/0!</v>
      </c>
      <c r="I6" s="183"/>
      <c r="J6" s="183" t="e">
        <f>I6/D6*100</f>
        <v>#DIV/0!</v>
      </c>
      <c r="K6" s="167">
        <f>E6+G6</f>
        <v>0</v>
      </c>
      <c r="L6" s="183" t="e">
        <f>K6/D6*100</f>
        <v>#DIV/0!</v>
      </c>
      <c r="M6" s="184" t="e">
        <f>IF((L6/100*5)&gt;5,5,(L6/100*5))</f>
        <v>#DIV/0!</v>
      </c>
    </row>
    <row r="7" spans="1:13" ht="18.75" customHeight="1">
      <c r="A7" s="182" t="s">
        <v>13</v>
      </c>
      <c r="B7" s="167"/>
      <c r="C7" s="167"/>
      <c r="D7" s="167"/>
      <c r="E7" s="167"/>
      <c r="F7" s="167" t="e">
        <f>E7/D7*100</f>
        <v>#DIV/0!</v>
      </c>
      <c r="G7" s="183"/>
      <c r="H7" s="167" t="e">
        <f>G7/D7*100</f>
        <v>#DIV/0!</v>
      </c>
      <c r="I7" s="183"/>
      <c r="J7" s="183" t="e">
        <f>I7/D7*100</f>
        <v>#DIV/0!</v>
      </c>
      <c r="K7" s="167">
        <f>E7+G7</f>
        <v>0</v>
      </c>
      <c r="L7" s="183" t="e">
        <f>K7/D7*100</f>
        <v>#DIV/0!</v>
      </c>
      <c r="M7" s="184" t="e">
        <f>IF((L7/100*5)&gt;5,5,(L7/100*5))</f>
        <v>#DIV/0!</v>
      </c>
    </row>
    <row r="8" spans="1:13" ht="18.75" customHeight="1">
      <c r="A8" s="185" t="s">
        <v>356</v>
      </c>
      <c r="B8" s="186"/>
      <c r="C8" s="186"/>
      <c r="D8" s="186"/>
      <c r="E8" s="186"/>
      <c r="F8" s="186" t="e">
        <f>E8/D8*100</f>
        <v>#DIV/0!</v>
      </c>
      <c r="G8" s="187"/>
      <c r="H8" s="186" t="e">
        <f>G8/D8*100</f>
        <v>#DIV/0!</v>
      </c>
      <c r="I8" s="187"/>
      <c r="J8" s="187" t="e">
        <f>I8/D8*100</f>
        <v>#DIV/0!</v>
      </c>
      <c r="K8" s="186">
        <f>E8+G8</f>
        <v>0</v>
      </c>
      <c r="L8" s="187" t="e">
        <f>K8/D8*100</f>
        <v>#DIV/0!</v>
      </c>
      <c r="M8" s="186" t="e">
        <f>IF((L8/100*5)&gt;5,5,(L8/100*5))</f>
        <v>#DIV/0!</v>
      </c>
    </row>
    <row r="9" ht="18.75" customHeight="1">
      <c r="M9" s="52"/>
    </row>
    <row r="10" spans="1:13" ht="18.75" customHeight="1">
      <c r="A10" s="188" t="s">
        <v>15</v>
      </c>
      <c r="B10" s="111"/>
      <c r="C10" s="111"/>
      <c r="D10" s="111"/>
      <c r="E10" s="111"/>
      <c r="F10" s="111"/>
      <c r="G10" s="189"/>
      <c r="M10" s="52"/>
    </row>
    <row r="11" spans="1:9" ht="44.25" customHeight="1">
      <c r="A11" s="516" t="s">
        <v>354</v>
      </c>
      <c r="B11" s="516"/>
      <c r="C11" s="516"/>
      <c r="D11" s="516"/>
      <c r="E11" s="516"/>
      <c r="F11" s="516"/>
      <c r="G11" s="516"/>
      <c r="H11" s="516"/>
      <c r="I11" s="517"/>
    </row>
    <row r="12" spans="1:9" ht="18.75" customHeight="1">
      <c r="A12" s="190" t="s">
        <v>167</v>
      </c>
      <c r="B12" s="190"/>
      <c r="C12" s="190"/>
      <c r="D12" s="190"/>
      <c r="E12" s="190"/>
      <c r="F12" s="190"/>
      <c r="G12" s="190"/>
      <c r="H12" s="190"/>
      <c r="I12" s="191"/>
    </row>
    <row r="13" spans="1:12" ht="18.75" customHeight="1">
      <c r="A13" s="190" t="s">
        <v>168</v>
      </c>
      <c r="B13" s="190"/>
      <c r="C13" s="190"/>
      <c r="D13" s="190"/>
      <c r="E13" s="190"/>
      <c r="F13" s="190"/>
      <c r="G13" s="190"/>
      <c r="H13" s="52" t="s">
        <v>18</v>
      </c>
      <c r="I13" s="52"/>
      <c r="J13" s="52"/>
      <c r="K13" s="52"/>
      <c r="L13" s="52"/>
    </row>
    <row r="14" spans="1:12" ht="18.75" customHeight="1">
      <c r="A14" s="190" t="s">
        <v>169</v>
      </c>
      <c r="B14" s="190"/>
      <c r="C14" s="190"/>
      <c r="D14" s="190"/>
      <c r="E14" s="190"/>
      <c r="F14" s="190"/>
      <c r="G14" s="190"/>
      <c r="H14" s="52" t="s">
        <v>16</v>
      </c>
      <c r="I14" s="52"/>
      <c r="J14" s="52"/>
      <c r="K14" s="52"/>
      <c r="L14" s="52"/>
    </row>
    <row r="15" spans="1:12" ht="18.75" customHeight="1">
      <c r="A15" s="190" t="s">
        <v>170</v>
      </c>
      <c r="B15" s="190"/>
      <c r="C15" s="190"/>
      <c r="D15" s="190"/>
      <c r="E15" s="190"/>
      <c r="F15" s="190"/>
      <c r="G15" s="190"/>
      <c r="H15" s="52" t="s">
        <v>17</v>
      </c>
      <c r="I15" s="52"/>
      <c r="J15" s="52"/>
      <c r="K15" s="52"/>
      <c r="L15" s="52"/>
    </row>
    <row r="16" spans="1:9" ht="18.75" customHeight="1">
      <c r="A16" s="190" t="s">
        <v>171</v>
      </c>
      <c r="B16" s="190"/>
      <c r="C16" s="190"/>
      <c r="D16" s="190"/>
      <c r="E16" s="190"/>
      <c r="F16" s="190"/>
      <c r="G16" s="190"/>
      <c r="H16" s="190"/>
      <c r="I16" s="191"/>
    </row>
    <row r="17" spans="1:9" ht="18.75" customHeight="1">
      <c r="A17" s="190" t="s">
        <v>172</v>
      </c>
      <c r="B17" s="190"/>
      <c r="C17" s="190"/>
      <c r="D17" s="190"/>
      <c r="E17" s="190"/>
      <c r="F17" s="190"/>
      <c r="G17" s="190"/>
      <c r="H17" s="190"/>
      <c r="I17" s="191"/>
    </row>
    <row r="18" spans="1:9" ht="18.75" customHeight="1">
      <c r="A18" s="190" t="s">
        <v>173</v>
      </c>
      <c r="B18" s="190"/>
      <c r="C18" s="190"/>
      <c r="D18" s="190"/>
      <c r="E18" s="190"/>
      <c r="F18" s="190"/>
      <c r="G18" s="190"/>
      <c r="H18" s="190"/>
      <c r="I18" s="191"/>
    </row>
  </sheetData>
  <sheetProtection/>
  <mergeCells count="12">
    <mergeCell ref="B2:B4"/>
    <mergeCell ref="C2:C4"/>
    <mergeCell ref="D2:D4"/>
    <mergeCell ref="A11:I11"/>
    <mergeCell ref="A2:A4"/>
    <mergeCell ref="E2:J2"/>
    <mergeCell ref="M2:M4"/>
    <mergeCell ref="E3:F3"/>
    <mergeCell ref="G3:H3"/>
    <mergeCell ref="I3:J3"/>
    <mergeCell ref="L2:L4"/>
    <mergeCell ref="K2:K4"/>
  </mergeCells>
  <conditionalFormatting sqref="M5:M8">
    <cfRule type="cellIs" priority="1" dxfId="2" operator="between" stopIfTrue="1">
      <formula>0</formula>
      <formula>2.5</formula>
    </cfRule>
    <cfRule type="cellIs" priority="2" dxfId="1" operator="between" stopIfTrue="1">
      <formula>2.51</formula>
      <formula>3.5</formula>
    </cfRule>
    <cfRule type="cellIs" priority="3" dxfId="0" operator="between" stopIfTrue="1">
      <formula>3.51</formula>
      <formula>5</formula>
    </cfRule>
  </conditionalFormatting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FF"/>
  </sheetPr>
  <dimension ref="A1:N21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7.25" customHeight="1"/>
  <cols>
    <col min="1" max="1" width="9.00390625" style="37" customWidth="1"/>
    <col min="2" max="2" width="16.8515625" style="37" customWidth="1"/>
    <col min="3" max="3" width="15.57421875" style="37" customWidth="1"/>
    <col min="4" max="4" width="10.28125" style="37" customWidth="1"/>
    <col min="5" max="5" width="10.140625" style="37" customWidth="1"/>
    <col min="6" max="9" width="9.00390625" style="37" customWidth="1"/>
    <col min="10" max="10" width="8.28125" style="37" customWidth="1"/>
    <col min="11" max="11" width="6.8515625" style="37" customWidth="1"/>
    <col min="12" max="12" width="7.7109375" style="37" customWidth="1"/>
    <col min="13" max="13" width="7.57421875" style="37" customWidth="1"/>
    <col min="14" max="14" width="7.140625" style="37" customWidth="1"/>
    <col min="15" max="16384" width="9.00390625" style="37" customWidth="1"/>
  </cols>
  <sheetData>
    <row r="1" spans="1:10" ht="17.25" customHeight="1">
      <c r="A1" s="51" t="s">
        <v>338</v>
      </c>
      <c r="B1" s="38"/>
      <c r="C1" s="38"/>
      <c r="D1" s="38"/>
      <c r="E1" s="38"/>
      <c r="F1" s="38"/>
      <c r="G1" s="38"/>
      <c r="H1" s="38"/>
      <c r="I1" s="38"/>
      <c r="J1" s="38"/>
    </row>
    <row r="2" spans="1:14" s="39" customFormat="1" ht="17.25" customHeight="1">
      <c r="A2" s="556" t="s">
        <v>201</v>
      </c>
      <c r="B2" s="567" t="s">
        <v>200</v>
      </c>
      <c r="C2" s="567" t="s">
        <v>202</v>
      </c>
      <c r="D2" s="559" t="s">
        <v>209</v>
      </c>
      <c r="E2" s="562" t="s">
        <v>199</v>
      </c>
      <c r="F2" s="572" t="s">
        <v>197</v>
      </c>
      <c r="G2" s="571" t="s">
        <v>205</v>
      </c>
      <c r="H2" s="571" t="s">
        <v>206</v>
      </c>
      <c r="I2" s="571" t="s">
        <v>207</v>
      </c>
      <c r="J2" s="571" t="s">
        <v>198</v>
      </c>
      <c r="K2" s="570" t="s">
        <v>211</v>
      </c>
      <c r="L2" s="570"/>
      <c r="M2" s="570"/>
      <c r="N2" s="570"/>
    </row>
    <row r="3" spans="1:14" s="39" customFormat="1" ht="17.25" customHeight="1">
      <c r="A3" s="557"/>
      <c r="B3" s="568"/>
      <c r="C3" s="568"/>
      <c r="D3" s="560"/>
      <c r="E3" s="563"/>
      <c r="F3" s="572"/>
      <c r="G3" s="571"/>
      <c r="H3" s="571"/>
      <c r="I3" s="571"/>
      <c r="J3" s="571"/>
      <c r="K3" s="565" t="s">
        <v>37</v>
      </c>
      <c r="L3" s="565" t="s">
        <v>177</v>
      </c>
      <c r="M3" s="565" t="s">
        <v>178</v>
      </c>
      <c r="N3" s="565" t="s">
        <v>182</v>
      </c>
    </row>
    <row r="4" spans="1:14" s="39" customFormat="1" ht="29.25" customHeight="1">
      <c r="A4" s="558"/>
      <c r="B4" s="569"/>
      <c r="C4" s="569"/>
      <c r="D4" s="561"/>
      <c r="E4" s="564"/>
      <c r="F4" s="572"/>
      <c r="G4" s="571"/>
      <c r="H4" s="571"/>
      <c r="I4" s="571"/>
      <c r="J4" s="571"/>
      <c r="K4" s="566"/>
      <c r="L4" s="566"/>
      <c r="M4" s="566"/>
      <c r="N4" s="566"/>
    </row>
    <row r="5" spans="1:14" ht="19.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9.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9.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19.5" customHeight="1">
      <c r="A8" s="40"/>
      <c r="B8" s="40"/>
      <c r="C8" s="40"/>
      <c r="D8" s="40"/>
      <c r="E8" s="40"/>
      <c r="F8" s="41"/>
      <c r="G8" s="40"/>
      <c r="H8" s="40"/>
      <c r="I8" s="40"/>
      <c r="J8" s="40"/>
      <c r="K8" s="40"/>
      <c r="L8" s="40"/>
      <c r="M8" s="40"/>
      <c r="N8" s="40"/>
    </row>
    <row r="9" spans="1:14" ht="19.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19.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19.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19.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19.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19.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ht="19.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ht="19.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4" ht="19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ht="19.5" customHeight="1"/>
    <row r="19" spans="9:13" ht="17.25" customHeight="1">
      <c r="I19" s="42" t="s">
        <v>18</v>
      </c>
      <c r="J19" s="43"/>
      <c r="K19" s="43"/>
      <c r="L19" s="43"/>
      <c r="M19" s="48"/>
    </row>
    <row r="20" spans="9:13" ht="17.25" customHeight="1">
      <c r="I20" s="44" t="s">
        <v>160</v>
      </c>
      <c r="J20" s="45"/>
      <c r="K20" s="45"/>
      <c r="L20" s="45"/>
      <c r="M20" s="49"/>
    </row>
    <row r="21" spans="9:13" ht="17.25" customHeight="1">
      <c r="I21" s="46" t="s">
        <v>17</v>
      </c>
      <c r="J21" s="47"/>
      <c r="K21" s="47"/>
      <c r="L21" s="47"/>
      <c r="M21" s="50"/>
    </row>
  </sheetData>
  <sheetProtection/>
  <mergeCells count="15"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N2"/>
    <mergeCell ref="K3:K4"/>
    <mergeCell ref="L3:L4"/>
    <mergeCell ref="M3:M4"/>
    <mergeCell ref="N3:N4"/>
  </mergeCells>
  <printOptions horizontalCentered="1"/>
  <pageMargins left="0.4330708661417323" right="0.4724409448818898" top="0.7480314960629921" bottom="0.46" header="0.31496062992125984" footer="0.31496062992125984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FF"/>
  </sheetPr>
  <dimension ref="A1:N2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7.25" customHeight="1"/>
  <cols>
    <col min="1" max="1" width="9.00390625" style="37" customWidth="1"/>
    <col min="2" max="2" width="11.7109375" style="37" customWidth="1"/>
    <col min="3" max="3" width="12.28125" style="37" customWidth="1"/>
    <col min="4" max="4" width="9.00390625" style="37" customWidth="1"/>
    <col min="5" max="5" width="10.140625" style="37" customWidth="1"/>
    <col min="6" max="9" width="9.00390625" style="37" customWidth="1"/>
    <col min="10" max="10" width="10.57421875" style="37" customWidth="1"/>
    <col min="11" max="14" width="6.8515625" style="37" customWidth="1"/>
    <col min="15" max="16384" width="9.00390625" style="37" customWidth="1"/>
  </cols>
  <sheetData>
    <row r="1" spans="1:10" s="130" customFormat="1" ht="17.25" customHeight="1">
      <c r="A1" s="219" t="s">
        <v>339</v>
      </c>
      <c r="B1" s="220"/>
      <c r="C1" s="220"/>
      <c r="D1" s="220"/>
      <c r="E1" s="220"/>
      <c r="F1" s="220"/>
      <c r="G1" s="220"/>
      <c r="H1" s="220"/>
      <c r="I1" s="220"/>
      <c r="J1" s="220"/>
    </row>
    <row r="4" spans="1:14" ht="17.25" customHeight="1">
      <c r="A4" s="593" t="s">
        <v>201</v>
      </c>
      <c r="B4" s="596" t="s">
        <v>200</v>
      </c>
      <c r="C4" s="596" t="s">
        <v>202</v>
      </c>
      <c r="D4" s="576" t="s">
        <v>208</v>
      </c>
      <c r="E4" s="576" t="s">
        <v>212</v>
      </c>
      <c r="F4" s="590" t="s">
        <v>204</v>
      </c>
      <c r="G4" s="591"/>
      <c r="H4" s="576" t="s">
        <v>215</v>
      </c>
      <c r="I4" s="592" t="s">
        <v>216</v>
      </c>
      <c r="J4" s="588" t="s">
        <v>198</v>
      </c>
      <c r="K4" s="573" t="s">
        <v>210</v>
      </c>
      <c r="L4" s="574"/>
      <c r="M4" s="574"/>
      <c r="N4" s="575"/>
    </row>
    <row r="5" spans="1:14" ht="17.25" customHeight="1">
      <c r="A5" s="594"/>
      <c r="B5" s="597"/>
      <c r="C5" s="597"/>
      <c r="D5" s="589"/>
      <c r="E5" s="589"/>
      <c r="F5" s="576" t="s">
        <v>213</v>
      </c>
      <c r="G5" s="578" t="s">
        <v>214</v>
      </c>
      <c r="H5" s="589"/>
      <c r="I5" s="592"/>
      <c r="J5" s="588"/>
      <c r="K5" s="580" t="s">
        <v>217</v>
      </c>
      <c r="L5" s="581"/>
      <c r="M5" s="599" t="s">
        <v>218</v>
      </c>
      <c r="N5" s="600"/>
    </row>
    <row r="6" spans="1:14" ht="17.25" customHeight="1">
      <c r="A6" s="595"/>
      <c r="B6" s="598"/>
      <c r="C6" s="598"/>
      <c r="D6" s="577"/>
      <c r="E6" s="577"/>
      <c r="F6" s="577"/>
      <c r="G6" s="579"/>
      <c r="H6" s="577"/>
      <c r="I6" s="592"/>
      <c r="J6" s="588"/>
      <c r="K6" s="582"/>
      <c r="L6" s="583"/>
      <c r="M6" s="601"/>
      <c r="N6" s="602"/>
    </row>
    <row r="7" spans="1:14" ht="18.7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18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8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18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18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18.7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18.7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18.7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ht="18.7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ht="18.7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4" ht="18.7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9" spans="9:13" ht="17.25" customHeight="1">
      <c r="I19" s="42" t="s">
        <v>18</v>
      </c>
      <c r="J19" s="43"/>
      <c r="K19" s="43"/>
      <c r="L19" s="43"/>
      <c r="M19" s="48"/>
    </row>
    <row r="20" spans="9:13" ht="17.25" customHeight="1">
      <c r="I20" s="44" t="s">
        <v>160</v>
      </c>
      <c r="J20" s="45"/>
      <c r="K20" s="45"/>
      <c r="L20" s="45"/>
      <c r="M20" s="49"/>
    </row>
    <row r="21" spans="9:13" ht="17.25" customHeight="1">
      <c r="I21" s="46" t="s">
        <v>17</v>
      </c>
      <c r="J21" s="47"/>
      <c r="K21" s="47"/>
      <c r="L21" s="47"/>
      <c r="M21" s="50"/>
    </row>
  </sheetData>
  <sheetProtection/>
  <mergeCells count="14">
    <mergeCell ref="A4:A6"/>
    <mergeCell ref="B4:B6"/>
    <mergeCell ref="C4:C6"/>
    <mergeCell ref="D4:D6"/>
    <mergeCell ref="E4:E6"/>
    <mergeCell ref="F4:G4"/>
    <mergeCell ref="H4:H6"/>
    <mergeCell ref="I4:I6"/>
    <mergeCell ref="J4:J6"/>
    <mergeCell ref="K4:N4"/>
    <mergeCell ref="F5:F6"/>
    <mergeCell ref="G5:G6"/>
    <mergeCell ref="K5:L6"/>
    <mergeCell ref="M5:N6"/>
  </mergeCells>
  <printOptions/>
  <pageMargins left="0.5118110236220472" right="0.35433070866141736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CCFF"/>
  </sheetPr>
  <dimension ref="A1:K18"/>
  <sheetViews>
    <sheetView view="pageBreakPreview" zoomScale="85" zoomScaleSheetLayoutView="85" zoomScalePageLayoutView="0" workbookViewId="0" topLeftCell="A1">
      <selection activeCell="K19" sqref="A1:K19"/>
    </sheetView>
  </sheetViews>
  <sheetFormatPr defaultColWidth="9.140625" defaultRowHeight="18" customHeight="1"/>
  <cols>
    <col min="1" max="1" width="18.140625" style="144" customWidth="1"/>
    <col min="2" max="2" width="9.8515625" style="133" customWidth="1"/>
    <col min="3" max="3" width="9.7109375" style="144" customWidth="1"/>
    <col min="4" max="4" width="12.140625" style="144" customWidth="1"/>
    <col min="5" max="5" width="14.00390625" style="144" customWidth="1"/>
    <col min="6" max="6" width="16.421875" style="133" customWidth="1"/>
    <col min="7" max="8" width="14.00390625" style="133" customWidth="1"/>
    <col min="9" max="9" width="12.140625" style="133" customWidth="1"/>
    <col min="10" max="10" width="10.8515625" style="133" customWidth="1"/>
    <col min="11" max="11" width="14.28125" style="133" customWidth="1"/>
    <col min="12" max="16384" width="9.140625" style="144" customWidth="1"/>
  </cols>
  <sheetData>
    <row r="1" ht="21.75" customHeight="1">
      <c r="A1" s="131" t="s">
        <v>59</v>
      </c>
    </row>
    <row r="2" spans="1:2" ht="21.75" customHeight="1">
      <c r="A2" s="317" t="s">
        <v>290</v>
      </c>
      <c r="B2" s="133" t="s">
        <v>411</v>
      </c>
    </row>
    <row r="3" ht="21.75" customHeight="1">
      <c r="A3" s="131"/>
    </row>
    <row r="4" spans="1:11" ht="21" customHeight="1">
      <c r="A4" s="603" t="s">
        <v>19</v>
      </c>
      <c r="B4" s="321" t="s">
        <v>52</v>
      </c>
      <c r="C4" s="605" t="s">
        <v>311</v>
      </c>
      <c r="D4" s="606"/>
      <c r="E4" s="606"/>
      <c r="F4" s="606"/>
      <c r="G4" s="606"/>
      <c r="H4" s="606"/>
      <c r="I4" s="606"/>
      <c r="J4" s="618" t="s">
        <v>11</v>
      </c>
      <c r="K4" s="614" t="s">
        <v>6</v>
      </c>
    </row>
    <row r="5" spans="1:11" ht="21" customHeight="1">
      <c r="A5" s="604"/>
      <c r="B5" s="265" t="s">
        <v>53</v>
      </c>
      <c r="C5" s="617" t="s">
        <v>312</v>
      </c>
      <c r="D5" s="617"/>
      <c r="E5" s="610" t="s">
        <v>313</v>
      </c>
      <c r="F5" s="611"/>
      <c r="G5" s="611"/>
      <c r="H5" s="612"/>
      <c r="I5" s="423" t="s">
        <v>33</v>
      </c>
      <c r="J5" s="619"/>
      <c r="K5" s="615"/>
    </row>
    <row r="6" spans="1:11" ht="21" customHeight="1">
      <c r="A6" s="604"/>
      <c r="B6" s="265" t="s">
        <v>10</v>
      </c>
      <c r="C6" s="603" t="s">
        <v>34</v>
      </c>
      <c r="D6" s="603" t="s">
        <v>314</v>
      </c>
      <c r="E6" s="603" t="s">
        <v>315</v>
      </c>
      <c r="F6" s="603" t="s">
        <v>316</v>
      </c>
      <c r="G6" s="603" t="s">
        <v>35</v>
      </c>
      <c r="H6" s="603" t="s">
        <v>55</v>
      </c>
      <c r="I6" s="265" t="s">
        <v>36</v>
      </c>
      <c r="J6" s="619"/>
      <c r="K6" s="615"/>
    </row>
    <row r="7" spans="1:11" s="222" customFormat="1" ht="21" customHeight="1">
      <c r="A7" s="604"/>
      <c r="B7" s="253"/>
      <c r="C7" s="613"/>
      <c r="D7" s="613"/>
      <c r="E7" s="613"/>
      <c r="F7" s="613"/>
      <c r="G7" s="613"/>
      <c r="H7" s="613"/>
      <c r="I7" s="253" t="s">
        <v>38</v>
      </c>
      <c r="J7" s="620"/>
      <c r="K7" s="616"/>
    </row>
    <row r="8" spans="1:11" s="254" customFormat="1" ht="22.5" customHeight="1">
      <c r="A8" s="486" t="s">
        <v>12</v>
      </c>
      <c r="B8" s="483">
        <v>7.5</v>
      </c>
      <c r="C8" s="483"/>
      <c r="D8" s="483">
        <v>3</v>
      </c>
      <c r="E8" s="483">
        <v>2</v>
      </c>
      <c r="F8" s="483"/>
      <c r="G8" s="483">
        <v>1</v>
      </c>
      <c r="H8" s="483">
        <v>1</v>
      </c>
      <c r="I8" s="484">
        <f>(C8*0.125)+(D8*0.25)+(E8*0.25)+(F8*0.5)+(G8*0.75)+(H8*1)</f>
        <v>3</v>
      </c>
      <c r="J8" s="485">
        <f>I8/B8*100</f>
        <v>40</v>
      </c>
      <c r="K8" s="482">
        <f>IF((J8/20*5)&gt;5,5,(J8/20*5))</f>
        <v>5</v>
      </c>
    </row>
    <row r="9" spans="1:11" s="246" customFormat="1" ht="22.5" customHeight="1">
      <c r="A9" s="486" t="s">
        <v>13</v>
      </c>
      <c r="B9" s="483">
        <v>8</v>
      </c>
      <c r="C9" s="483"/>
      <c r="D9" s="483">
        <v>1</v>
      </c>
      <c r="E9" s="483">
        <v>1</v>
      </c>
      <c r="F9" s="483"/>
      <c r="G9" s="483">
        <v>1</v>
      </c>
      <c r="H9" s="483"/>
      <c r="I9" s="484">
        <f>(C9*0.125)+(D9*0.25)+(E9*0.25)+(F9*0.5)+(G9*0.75)+(H9*1)</f>
        <v>1.25</v>
      </c>
      <c r="J9" s="485">
        <f>I9/B9*100</f>
        <v>15.625</v>
      </c>
      <c r="K9" s="482">
        <f>IF((J9/20*5)&gt;5,5,(J9/20*5))</f>
        <v>3.90625</v>
      </c>
    </row>
    <row r="10" spans="1:11" s="246" customFormat="1" ht="22.5" customHeight="1">
      <c r="A10" s="486" t="s">
        <v>14</v>
      </c>
      <c r="B10" s="483">
        <v>8</v>
      </c>
      <c r="C10" s="483"/>
      <c r="D10" s="483">
        <v>1</v>
      </c>
      <c r="E10" s="483"/>
      <c r="F10" s="483"/>
      <c r="G10" s="483">
        <v>1</v>
      </c>
      <c r="H10" s="483">
        <v>1</v>
      </c>
      <c r="I10" s="484">
        <f>(C10*0.125)+(D10*0.25)+(E10*0.25)+(F10*0.5)+(G10*0.75)+(H10*1)</f>
        <v>2</v>
      </c>
      <c r="J10" s="485">
        <f>I10/B10*100</f>
        <v>25</v>
      </c>
      <c r="K10" s="482">
        <f>IF((J10/20*5)&gt;5,5,(J10/20*5))</f>
        <v>5</v>
      </c>
    </row>
    <row r="11" spans="1:11" s="246" customFormat="1" ht="22.5" customHeight="1">
      <c r="A11" s="487" t="s">
        <v>273</v>
      </c>
      <c r="B11" s="268">
        <f>SUM(B8:B10)</f>
        <v>23.5</v>
      </c>
      <c r="C11" s="268">
        <f aca="true" t="shared" si="0" ref="C11:H11">SUM(C8:C10)</f>
        <v>0</v>
      </c>
      <c r="D11" s="268">
        <f t="shared" si="0"/>
        <v>5</v>
      </c>
      <c r="E11" s="268">
        <f t="shared" si="0"/>
        <v>3</v>
      </c>
      <c r="F11" s="268">
        <f t="shared" si="0"/>
        <v>0</v>
      </c>
      <c r="G11" s="268">
        <f t="shared" si="0"/>
        <v>3</v>
      </c>
      <c r="H11" s="268">
        <f t="shared" si="0"/>
        <v>2</v>
      </c>
      <c r="I11" s="268">
        <f>(C11*0.125)+(D11*0.25)+(E11*0.25)+(F11*0.5)+(G11*0.75)+(H11*1)</f>
        <v>6.25</v>
      </c>
      <c r="J11" s="268">
        <f>I11/B11*100</f>
        <v>26.595744680851062</v>
      </c>
      <c r="K11" s="482">
        <f>IF((J11/20*5)&gt;5,5,(J11/20*5))</f>
        <v>5</v>
      </c>
    </row>
    <row r="12" spans="1:10" s="249" customFormat="1" ht="18" customHeight="1">
      <c r="A12" s="252"/>
      <c r="B12" s="320" t="s">
        <v>310</v>
      </c>
      <c r="C12" s="248"/>
      <c r="D12" s="248"/>
      <c r="E12" s="248"/>
      <c r="F12" s="248"/>
      <c r="G12" s="248"/>
      <c r="H12" s="248"/>
      <c r="I12" s="248"/>
      <c r="J12" s="248"/>
    </row>
    <row r="13" spans="1:11" s="132" customFormat="1" ht="18" customHeight="1">
      <c r="A13" s="141" t="s">
        <v>41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</row>
    <row r="14" spans="1:11" ht="46.5" customHeight="1">
      <c r="A14" s="607" t="s">
        <v>42</v>
      </c>
      <c r="B14" s="607"/>
      <c r="C14" s="607"/>
      <c r="D14" s="607"/>
      <c r="E14" s="607"/>
      <c r="F14" s="607"/>
      <c r="G14" s="607"/>
      <c r="H14" s="607"/>
      <c r="I14" s="607"/>
      <c r="J14" s="159"/>
      <c r="K14" s="159"/>
    </row>
    <row r="15" spans="1:11" ht="55.5" customHeight="1">
      <c r="A15" s="609" t="s">
        <v>43</v>
      </c>
      <c r="B15" s="609"/>
      <c r="C15" s="609"/>
      <c r="D15" s="609"/>
      <c r="E15" s="609"/>
      <c r="F15" s="609"/>
      <c r="G15" s="609"/>
      <c r="H15" s="609"/>
      <c r="I15" s="609"/>
      <c r="J15" s="318"/>
      <c r="K15" s="318"/>
    </row>
    <row r="16" spans="1:11" ht="30" customHeight="1">
      <c r="A16" s="607" t="s">
        <v>44</v>
      </c>
      <c r="B16" s="607"/>
      <c r="C16" s="607"/>
      <c r="D16" s="607"/>
      <c r="E16" s="607"/>
      <c r="F16" s="607"/>
      <c r="G16" s="607"/>
      <c r="H16" s="607"/>
      <c r="I16" s="607"/>
      <c r="J16" s="159"/>
      <c r="K16" s="159"/>
    </row>
    <row r="17" spans="1:11" ht="46.5" customHeight="1">
      <c r="A17" s="608" t="s">
        <v>45</v>
      </c>
      <c r="B17" s="608"/>
      <c r="C17" s="608"/>
      <c r="D17" s="608"/>
      <c r="E17" s="608"/>
      <c r="F17" s="608"/>
      <c r="G17" s="608"/>
      <c r="H17" s="608"/>
      <c r="I17" s="608"/>
      <c r="J17" s="225"/>
      <c r="K17" s="225"/>
    </row>
    <row r="18" spans="1:11" ht="21.75" customHeight="1">
      <c r="A18" s="607" t="s">
        <v>46</v>
      </c>
      <c r="B18" s="607"/>
      <c r="C18" s="607"/>
      <c r="D18" s="607"/>
      <c r="E18" s="607"/>
      <c r="F18" s="607"/>
      <c r="G18" s="607"/>
      <c r="H18" s="607"/>
      <c r="I18" s="607"/>
      <c r="J18" s="159"/>
      <c r="K18" s="159"/>
    </row>
  </sheetData>
  <sheetProtection/>
  <mergeCells count="17">
    <mergeCell ref="K4:K7"/>
    <mergeCell ref="C5:D5"/>
    <mergeCell ref="J4:J7"/>
    <mergeCell ref="C6:C7"/>
    <mergeCell ref="F6:F7"/>
    <mergeCell ref="H6:H7"/>
    <mergeCell ref="G6:G7"/>
    <mergeCell ref="D6:D7"/>
    <mergeCell ref="A4:A7"/>
    <mergeCell ref="C4:I4"/>
    <mergeCell ref="A18:I18"/>
    <mergeCell ref="A17:I17"/>
    <mergeCell ref="A14:I14"/>
    <mergeCell ref="A15:I15"/>
    <mergeCell ref="A16:I16"/>
    <mergeCell ref="E5:H5"/>
    <mergeCell ref="E6:E7"/>
  </mergeCells>
  <conditionalFormatting sqref="K11">
    <cfRule type="cellIs" priority="1" dxfId="2" operator="between" stopIfTrue="1">
      <formula>0</formula>
      <formula>2.5</formula>
    </cfRule>
    <cfRule type="cellIs" priority="2" dxfId="1" operator="between" stopIfTrue="1">
      <formula>2.51</formula>
      <formula>3.5</formula>
    </cfRule>
    <cfRule type="cellIs" priority="3" dxfId="0" operator="between" stopIfTrue="1">
      <formula>3.51</formula>
      <formula>5</formula>
    </cfRule>
  </conditionalFormatting>
  <conditionalFormatting sqref="K8:K10">
    <cfRule type="cellIs" priority="4" dxfId="2" operator="between" stopIfTrue="1">
      <formula>0</formula>
      <formula>2.5</formula>
    </cfRule>
    <cfRule type="cellIs" priority="5" dxfId="1" operator="between" stopIfTrue="1">
      <formula>2.51</formula>
      <formula>3.5</formula>
    </cfRule>
    <cfRule type="cellIs" priority="6" dxfId="0" operator="between" stopIfTrue="1">
      <formula>3.51</formula>
      <formula>5</formula>
    </cfRule>
  </conditionalFormatting>
  <printOptions/>
  <pageMargins left="0.31" right="0.21" top="0.4" bottom="0.24" header="0.3" footer="0.18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9CCFF"/>
  </sheetPr>
  <dimension ref="A1:R21"/>
  <sheetViews>
    <sheetView view="pageBreakPreview" zoomScaleNormal="85" zoomScaleSheetLayoutView="100" zoomScalePageLayoutView="0" workbookViewId="0" topLeftCell="A10">
      <selection activeCell="P25" sqref="A1:Q25"/>
    </sheetView>
  </sheetViews>
  <sheetFormatPr defaultColWidth="9.00390625" defaultRowHeight="17.25" customHeight="1"/>
  <cols>
    <col min="1" max="1" width="20.57421875" style="37" customWidth="1"/>
    <col min="2" max="2" width="7.28125" style="37" customWidth="1"/>
    <col min="3" max="3" width="3.421875" style="37" hidden="1" customWidth="1"/>
    <col min="4" max="5" width="5.57421875" style="37" hidden="1" customWidth="1"/>
    <col min="6" max="6" width="19.57421875" style="37" customWidth="1"/>
    <col min="7" max="7" width="18.28125" style="37" customWidth="1"/>
    <col min="8" max="9" width="7.421875" style="37" customWidth="1"/>
    <col min="10" max="10" width="5.7109375" style="37" customWidth="1"/>
    <col min="11" max="11" width="6.00390625" style="37" customWidth="1"/>
    <col min="12" max="12" width="10.140625" style="37" customWidth="1"/>
    <col min="13" max="13" width="7.00390625" style="37" customWidth="1"/>
    <col min="14" max="14" width="8.7109375" style="37" customWidth="1"/>
    <col min="15" max="15" width="8.57421875" style="37" customWidth="1"/>
    <col min="16" max="16" width="12.8515625" style="37" customWidth="1"/>
    <col min="17" max="17" width="7.140625" style="37" customWidth="1"/>
    <col min="18" max="16384" width="9.00390625" style="37" customWidth="1"/>
  </cols>
  <sheetData>
    <row r="1" spans="1:13" s="130" customFormat="1" ht="22.5" customHeight="1">
      <c r="A1" s="319" t="s">
        <v>342</v>
      </c>
      <c r="B1" s="319"/>
      <c r="C1" s="319"/>
      <c r="D1" s="319"/>
      <c r="E1" s="319"/>
      <c r="F1" s="220"/>
      <c r="G1" s="220"/>
      <c r="H1" s="220"/>
      <c r="I1" s="220"/>
      <c r="J1" s="220"/>
      <c r="K1" s="220"/>
      <c r="L1" s="220"/>
      <c r="M1" s="220"/>
    </row>
    <row r="2" spans="1:13" s="130" customFormat="1" ht="17.25" customHeigh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7" s="39" customFormat="1" ht="17.25" customHeight="1">
      <c r="A3" s="567" t="s">
        <v>200</v>
      </c>
      <c r="B3" s="625" t="s">
        <v>309</v>
      </c>
      <c r="C3" s="625"/>
      <c r="D3" s="625"/>
      <c r="E3" s="625"/>
      <c r="F3" s="559" t="s">
        <v>209</v>
      </c>
      <c r="G3" s="559" t="s">
        <v>199</v>
      </c>
      <c r="H3" s="624" t="s">
        <v>197</v>
      </c>
      <c r="I3" s="621" t="s">
        <v>643</v>
      </c>
      <c r="J3" s="571" t="s">
        <v>205</v>
      </c>
      <c r="K3" s="571" t="s">
        <v>206</v>
      </c>
      <c r="L3" s="571" t="s">
        <v>207</v>
      </c>
      <c r="M3" s="571" t="s">
        <v>198</v>
      </c>
      <c r="N3" s="570" t="s">
        <v>308</v>
      </c>
      <c r="O3" s="570"/>
      <c r="P3" s="570"/>
      <c r="Q3" s="570"/>
    </row>
    <row r="4" spans="1:17" s="39" customFormat="1" ht="17.25" customHeight="1">
      <c r="A4" s="568"/>
      <c r="B4" s="568" t="s">
        <v>52</v>
      </c>
      <c r="C4" s="568" t="s">
        <v>305</v>
      </c>
      <c r="D4" s="568" t="s">
        <v>306</v>
      </c>
      <c r="E4" s="626" t="s">
        <v>307</v>
      </c>
      <c r="F4" s="560"/>
      <c r="G4" s="560"/>
      <c r="H4" s="624"/>
      <c r="I4" s="622"/>
      <c r="J4" s="571"/>
      <c r="K4" s="571"/>
      <c r="L4" s="571"/>
      <c r="M4" s="571"/>
      <c r="N4" s="565" t="s">
        <v>37</v>
      </c>
      <c r="O4" s="565" t="s">
        <v>177</v>
      </c>
      <c r="P4" s="565" t="s">
        <v>178</v>
      </c>
      <c r="Q4" s="565" t="s">
        <v>182</v>
      </c>
    </row>
    <row r="5" spans="1:17" s="39" customFormat="1" ht="29.25" customHeight="1">
      <c r="A5" s="569"/>
      <c r="B5" s="569"/>
      <c r="C5" s="569"/>
      <c r="D5" s="569"/>
      <c r="E5" s="627"/>
      <c r="F5" s="561"/>
      <c r="G5" s="561"/>
      <c r="H5" s="624"/>
      <c r="I5" s="623"/>
      <c r="J5" s="571"/>
      <c r="K5" s="571"/>
      <c r="L5" s="571"/>
      <c r="M5" s="571"/>
      <c r="N5" s="566"/>
      <c r="O5" s="566"/>
      <c r="P5" s="566"/>
      <c r="Q5" s="566"/>
    </row>
    <row r="6" spans="1:18" s="258" customFormat="1" ht="21" customHeight="1">
      <c r="A6" s="488" t="s">
        <v>537</v>
      </c>
      <c r="B6" s="481" t="s">
        <v>515</v>
      </c>
      <c r="C6" s="488"/>
      <c r="D6" s="488"/>
      <c r="E6" s="488"/>
      <c r="F6" s="489" t="s">
        <v>538</v>
      </c>
      <c r="G6" s="489" t="s">
        <v>539</v>
      </c>
      <c r="H6" s="490">
        <v>2008</v>
      </c>
      <c r="I6" s="492">
        <v>2551</v>
      </c>
      <c r="J6" s="490" t="s">
        <v>540</v>
      </c>
      <c r="K6" s="490"/>
      <c r="L6" s="490" t="s">
        <v>541</v>
      </c>
      <c r="M6" s="490"/>
      <c r="N6" s="493"/>
      <c r="O6" s="493"/>
      <c r="P6" s="493"/>
      <c r="Q6" s="481">
        <v>1</v>
      </c>
      <c r="R6" s="39"/>
    </row>
    <row r="7" spans="1:18" s="258" customFormat="1" ht="19.5" customHeight="1">
      <c r="A7" s="494" t="s">
        <v>542</v>
      </c>
      <c r="B7" s="481" t="s">
        <v>515</v>
      </c>
      <c r="C7" s="494"/>
      <c r="D7" s="494"/>
      <c r="E7" s="494"/>
      <c r="F7" s="494" t="s">
        <v>543</v>
      </c>
      <c r="G7" s="494" t="s">
        <v>544</v>
      </c>
      <c r="H7" s="494">
        <v>2008</v>
      </c>
      <c r="I7" s="491">
        <v>2551</v>
      </c>
      <c r="J7" s="494">
        <v>91</v>
      </c>
      <c r="K7" s="494" t="s">
        <v>545</v>
      </c>
      <c r="L7" s="494" t="s">
        <v>546</v>
      </c>
      <c r="M7" s="495">
        <v>1</v>
      </c>
      <c r="N7" s="481"/>
      <c r="O7" s="481"/>
      <c r="P7" s="481">
        <v>1</v>
      </c>
      <c r="Q7" s="481"/>
      <c r="R7" s="39"/>
    </row>
    <row r="8" spans="1:18" s="258" customFormat="1" ht="19.5" customHeight="1">
      <c r="A8" s="494" t="s">
        <v>547</v>
      </c>
      <c r="B8" s="481" t="s">
        <v>515</v>
      </c>
      <c r="C8" s="494"/>
      <c r="D8" s="494"/>
      <c r="E8" s="494"/>
      <c r="F8" s="494" t="s">
        <v>548</v>
      </c>
      <c r="G8" s="494" t="s">
        <v>549</v>
      </c>
      <c r="H8" s="494">
        <v>2009</v>
      </c>
      <c r="I8" s="491">
        <v>2552</v>
      </c>
      <c r="J8" s="494" t="s">
        <v>550</v>
      </c>
      <c r="K8" s="494" t="s">
        <v>551</v>
      </c>
      <c r="L8" s="494" t="s">
        <v>552</v>
      </c>
      <c r="M8" s="495">
        <v>0.05</v>
      </c>
      <c r="N8" s="481"/>
      <c r="O8" s="481"/>
      <c r="P8" s="481">
        <v>1</v>
      </c>
      <c r="Q8" s="481"/>
      <c r="R8" s="39"/>
    </row>
    <row r="9" spans="1:17" s="258" customFormat="1" ht="19.5" customHeight="1">
      <c r="A9" s="472" t="s">
        <v>644</v>
      </c>
      <c r="B9" s="481" t="s">
        <v>515</v>
      </c>
      <c r="C9" s="494"/>
      <c r="D9" s="494"/>
      <c r="E9" s="494"/>
      <c r="F9" s="472" t="s">
        <v>645</v>
      </c>
      <c r="G9" s="472" t="s">
        <v>646</v>
      </c>
      <c r="H9" s="496">
        <v>2009</v>
      </c>
      <c r="I9" s="497">
        <v>2551</v>
      </c>
      <c r="J9" s="498" t="s">
        <v>647</v>
      </c>
      <c r="K9" s="473" t="s">
        <v>648</v>
      </c>
      <c r="L9" s="473" t="s">
        <v>649</v>
      </c>
      <c r="M9" s="494"/>
      <c r="N9" s="481">
        <v>1</v>
      </c>
      <c r="O9" s="494"/>
      <c r="P9" s="494"/>
      <c r="Q9" s="494"/>
    </row>
    <row r="10" spans="1:18" s="258" customFormat="1" ht="19.5" customHeight="1">
      <c r="A10" s="472" t="s">
        <v>650</v>
      </c>
      <c r="B10" s="481" t="s">
        <v>515</v>
      </c>
      <c r="C10" s="499"/>
      <c r="D10" s="499"/>
      <c r="E10" s="499"/>
      <c r="F10" s="500" t="s">
        <v>651</v>
      </c>
      <c r="G10" s="501" t="s">
        <v>652</v>
      </c>
      <c r="H10" s="473">
        <v>2009</v>
      </c>
      <c r="I10" s="491">
        <v>2551</v>
      </c>
      <c r="J10" s="473" t="s">
        <v>653</v>
      </c>
      <c r="K10" s="473" t="s">
        <v>654</v>
      </c>
      <c r="L10" s="473" t="s">
        <v>655</v>
      </c>
      <c r="M10" s="499"/>
      <c r="N10" s="438">
        <v>1</v>
      </c>
      <c r="O10" s="499"/>
      <c r="P10" s="499"/>
      <c r="Q10" s="499"/>
      <c r="R10" s="163"/>
    </row>
    <row r="11" spans="1:17" s="258" customFormat="1" ht="19.5" customHeight="1">
      <c r="A11" s="494" t="s">
        <v>656</v>
      </c>
      <c r="B11" s="481" t="s">
        <v>515</v>
      </c>
      <c r="C11" s="494"/>
      <c r="D11" s="494"/>
      <c r="E11" s="494"/>
      <c r="F11" s="502" t="s">
        <v>657</v>
      </c>
      <c r="G11" s="502" t="s">
        <v>658</v>
      </c>
      <c r="H11" s="473">
        <v>2010</v>
      </c>
      <c r="I11" s="491">
        <v>2553</v>
      </c>
      <c r="J11" s="473" t="s">
        <v>659</v>
      </c>
      <c r="K11" s="473" t="s">
        <v>660</v>
      </c>
      <c r="L11" s="473" t="s">
        <v>661</v>
      </c>
      <c r="M11" s="494"/>
      <c r="N11" s="481"/>
      <c r="O11" s="481"/>
      <c r="P11" s="481">
        <v>1</v>
      </c>
      <c r="Q11" s="481"/>
    </row>
    <row r="12" spans="1:17" s="163" customFormat="1" ht="19.5" customHeight="1">
      <c r="A12" s="502" t="s">
        <v>662</v>
      </c>
      <c r="B12" s="481" t="s">
        <v>515</v>
      </c>
      <c r="C12" s="499"/>
      <c r="D12" s="499"/>
      <c r="E12" s="499"/>
      <c r="F12" s="500" t="s">
        <v>663</v>
      </c>
      <c r="G12" s="501" t="s">
        <v>664</v>
      </c>
      <c r="H12" s="473">
        <v>2010</v>
      </c>
      <c r="I12" s="491">
        <v>2552</v>
      </c>
      <c r="J12" s="498" t="s">
        <v>665</v>
      </c>
      <c r="K12" s="503" t="s">
        <v>666</v>
      </c>
      <c r="L12" s="504" t="s">
        <v>667</v>
      </c>
      <c r="M12" s="499"/>
      <c r="N12" s="438">
        <v>1</v>
      </c>
      <c r="O12" s="499"/>
      <c r="P12" s="499"/>
      <c r="Q12" s="499"/>
    </row>
    <row r="13" spans="1:18" s="163" customFormat="1" ht="19.5" customHeight="1">
      <c r="A13" s="472" t="s">
        <v>668</v>
      </c>
      <c r="B13" s="481" t="s">
        <v>515</v>
      </c>
      <c r="C13" s="494"/>
      <c r="D13" s="494"/>
      <c r="E13" s="494"/>
      <c r="F13" s="472" t="s">
        <v>669</v>
      </c>
      <c r="G13" s="472" t="s">
        <v>670</v>
      </c>
      <c r="H13" s="473">
        <v>2011</v>
      </c>
      <c r="I13" s="491">
        <v>2553</v>
      </c>
      <c r="J13" s="473" t="s">
        <v>671</v>
      </c>
      <c r="K13" s="473" t="s">
        <v>672</v>
      </c>
      <c r="L13" s="473" t="s">
        <v>673</v>
      </c>
      <c r="M13" s="494"/>
      <c r="N13" s="481"/>
      <c r="O13" s="481"/>
      <c r="P13" s="481"/>
      <c r="Q13" s="481">
        <v>1</v>
      </c>
      <c r="R13" s="258"/>
    </row>
    <row r="14" spans="1:17" ht="19.5" customHeight="1">
      <c r="A14" s="40"/>
      <c r="B14" s="40"/>
      <c r="C14" s="40"/>
      <c r="D14" s="40"/>
      <c r="E14" s="40"/>
      <c r="F14" s="257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9.5" customHeight="1">
      <c r="A15" s="40"/>
      <c r="B15" s="40"/>
      <c r="C15" s="40"/>
      <c r="D15" s="40"/>
      <c r="E15" s="40"/>
      <c r="F15" s="257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9.5" customHeight="1">
      <c r="A16" s="40"/>
      <c r="B16" s="40"/>
      <c r="C16" s="40"/>
      <c r="D16" s="40"/>
      <c r="E16" s="40"/>
      <c r="F16" s="257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9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ht="19.5" customHeight="1"/>
    <row r="19" spans="12:16" ht="17.25" customHeight="1">
      <c r="L19" s="42" t="s">
        <v>18</v>
      </c>
      <c r="M19" s="43" t="s">
        <v>536</v>
      </c>
      <c r="N19" s="43"/>
      <c r="O19" s="43"/>
      <c r="P19" s="48"/>
    </row>
    <row r="20" spans="12:16" ht="17.25" customHeight="1">
      <c r="L20" s="44" t="s">
        <v>560</v>
      </c>
      <c r="M20" s="45"/>
      <c r="N20" s="421"/>
      <c r="O20" s="45"/>
      <c r="P20" s="49"/>
    </row>
    <row r="21" spans="12:16" ht="17.25" customHeight="1">
      <c r="L21" s="46" t="s">
        <v>557</v>
      </c>
      <c r="M21" s="47"/>
      <c r="N21" s="47"/>
      <c r="O21" s="47"/>
      <c r="P21" s="50"/>
    </row>
  </sheetData>
  <sheetProtection/>
  <mergeCells count="19">
    <mergeCell ref="M3:M5"/>
    <mergeCell ref="A3:A5"/>
    <mergeCell ref="F3:F5"/>
    <mergeCell ref="G3:G5"/>
    <mergeCell ref="H3:H5"/>
    <mergeCell ref="B3:E3"/>
    <mergeCell ref="B4:B5"/>
    <mergeCell ref="E4:E5"/>
    <mergeCell ref="D4:D5"/>
    <mergeCell ref="C4:C5"/>
    <mergeCell ref="I3:I5"/>
    <mergeCell ref="J3:J5"/>
    <mergeCell ref="K3:K5"/>
    <mergeCell ref="L3:L5"/>
    <mergeCell ref="N3:Q3"/>
    <mergeCell ref="Q4:Q5"/>
    <mergeCell ref="N4:N5"/>
    <mergeCell ref="O4:O5"/>
    <mergeCell ref="P4:P5"/>
  </mergeCells>
  <printOptions horizontalCentered="1"/>
  <pageMargins left="0.34" right="0.33" top="0.7480314960629921" bottom="0.4724409448818898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9CCFF"/>
  </sheetPr>
  <dimension ref="A1:Q22"/>
  <sheetViews>
    <sheetView view="pageBreakPreview" zoomScaleSheetLayoutView="100" zoomScalePageLayoutView="0" workbookViewId="0" topLeftCell="A1">
      <selection activeCell="K25" sqref="A1:K25"/>
    </sheetView>
  </sheetViews>
  <sheetFormatPr defaultColWidth="9.00390625" defaultRowHeight="17.25" customHeight="1"/>
  <cols>
    <col min="1" max="1" width="28.140625" style="434" customWidth="1"/>
    <col min="2" max="2" width="30.57421875" style="130" customWidth="1"/>
    <col min="3" max="3" width="8.140625" style="130" customWidth="1"/>
    <col min="4" max="4" width="9.00390625" style="130" customWidth="1"/>
    <col min="5" max="5" width="5.8515625" style="130" customWidth="1"/>
    <col min="6" max="6" width="10.140625" style="130" customWidth="1"/>
    <col min="7" max="7" width="21.57421875" style="130" customWidth="1"/>
    <col min="8" max="8" width="18.00390625" style="130" customWidth="1"/>
    <col min="9" max="9" width="16.57421875" style="130" customWidth="1"/>
    <col min="10" max="10" width="9.00390625" style="130" customWidth="1"/>
    <col min="11" max="11" width="6.00390625" style="130" customWidth="1"/>
    <col min="12" max="12" width="6.57421875" style="130" customWidth="1"/>
    <col min="13" max="13" width="7.00390625" style="130" customWidth="1"/>
    <col min="14" max="14" width="8.7109375" style="130" customWidth="1"/>
    <col min="15" max="15" width="7.140625" style="130" customWidth="1"/>
    <col min="16" max="16" width="7.00390625" style="130" customWidth="1"/>
    <col min="17" max="17" width="7.140625" style="130" customWidth="1"/>
    <col min="18" max="16384" width="9.00390625" style="130" customWidth="1"/>
  </cols>
  <sheetData>
    <row r="1" spans="1:13" ht="22.5" customHeight="1">
      <c r="A1" s="432" t="s">
        <v>565</v>
      </c>
      <c r="B1" s="319"/>
      <c r="C1" s="319"/>
      <c r="D1" s="319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7.25" customHeight="1">
      <c r="A2" s="433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7" s="427" customFormat="1" ht="17.25" customHeight="1">
      <c r="A3" s="567" t="s">
        <v>566</v>
      </c>
      <c r="B3" s="632" t="s">
        <v>208</v>
      </c>
      <c r="C3" s="571" t="s">
        <v>204</v>
      </c>
      <c r="D3" s="571"/>
      <c r="E3" s="637" t="s">
        <v>567</v>
      </c>
      <c r="F3" s="624"/>
      <c r="G3" s="628" t="s">
        <v>212</v>
      </c>
      <c r="H3" s="638" t="s">
        <v>215</v>
      </c>
      <c r="I3" s="641" t="s">
        <v>570</v>
      </c>
      <c r="J3" s="644" t="s">
        <v>198</v>
      </c>
      <c r="K3" s="631"/>
      <c r="L3" s="631"/>
      <c r="M3" s="631"/>
      <c r="N3" s="635"/>
      <c r="O3" s="635"/>
      <c r="P3" s="635"/>
      <c r="Q3" s="635"/>
    </row>
    <row r="4" spans="1:17" s="427" customFormat="1" ht="17.25" customHeight="1">
      <c r="A4" s="568"/>
      <c r="B4" s="633"/>
      <c r="C4" s="637" t="s">
        <v>213</v>
      </c>
      <c r="D4" s="637" t="s">
        <v>214</v>
      </c>
      <c r="E4" s="571" t="s">
        <v>568</v>
      </c>
      <c r="F4" s="571" t="s">
        <v>569</v>
      </c>
      <c r="G4" s="629"/>
      <c r="H4" s="639"/>
      <c r="I4" s="642"/>
      <c r="J4" s="645"/>
      <c r="K4" s="631"/>
      <c r="L4" s="631"/>
      <c r="M4" s="631"/>
      <c r="N4" s="636"/>
      <c r="O4" s="636"/>
      <c r="P4" s="636"/>
      <c r="Q4" s="636"/>
    </row>
    <row r="5" spans="1:17" s="427" customFormat="1" ht="29.25" customHeight="1">
      <c r="A5" s="569"/>
      <c r="B5" s="634"/>
      <c r="C5" s="637"/>
      <c r="D5" s="637"/>
      <c r="E5" s="571"/>
      <c r="F5" s="571"/>
      <c r="G5" s="630"/>
      <c r="H5" s="640"/>
      <c r="I5" s="643"/>
      <c r="J5" s="646"/>
      <c r="K5" s="631"/>
      <c r="L5" s="631"/>
      <c r="M5" s="631"/>
      <c r="N5" s="636"/>
      <c r="O5" s="636"/>
      <c r="P5" s="636"/>
      <c r="Q5" s="636"/>
    </row>
    <row r="6" spans="1:17" s="427" customFormat="1" ht="21" customHeight="1">
      <c r="A6" s="505" t="s">
        <v>571</v>
      </c>
      <c r="B6" s="435" t="s">
        <v>572</v>
      </c>
      <c r="C6" s="405"/>
      <c r="D6" s="405" t="s">
        <v>578</v>
      </c>
      <c r="E6" s="422"/>
      <c r="F6" s="422" t="s">
        <v>578</v>
      </c>
      <c r="G6" s="40" t="s">
        <v>579</v>
      </c>
      <c r="H6" s="40" t="s">
        <v>583</v>
      </c>
      <c r="I6" s="40" t="s">
        <v>587</v>
      </c>
      <c r="J6" s="40">
        <v>0.5</v>
      </c>
      <c r="K6" s="426"/>
      <c r="L6" s="426"/>
      <c r="M6" s="426"/>
      <c r="N6" s="428"/>
      <c r="O6" s="428"/>
      <c r="P6" s="428"/>
      <c r="Q6" s="429"/>
    </row>
    <row r="7" spans="1:16" ht="19.5" customHeight="1">
      <c r="A7" s="425" t="s">
        <v>576</v>
      </c>
      <c r="B7" s="435" t="s">
        <v>573</v>
      </c>
      <c r="C7" s="405"/>
      <c r="D7" s="405" t="s">
        <v>578</v>
      </c>
      <c r="E7" s="40"/>
      <c r="F7" s="405" t="s">
        <v>578</v>
      </c>
      <c r="G7" s="40" t="s">
        <v>580</v>
      </c>
      <c r="H7" s="40" t="s">
        <v>584</v>
      </c>
      <c r="I7" s="40" t="s">
        <v>588</v>
      </c>
      <c r="J7" s="40"/>
      <c r="M7" s="430"/>
      <c r="P7" s="429"/>
    </row>
    <row r="8" spans="1:16" ht="19.5" customHeight="1">
      <c r="A8" s="425" t="s">
        <v>576</v>
      </c>
      <c r="B8" s="435" t="s">
        <v>574</v>
      </c>
      <c r="C8" s="405" t="s">
        <v>578</v>
      </c>
      <c r="D8" s="405"/>
      <c r="E8" s="40"/>
      <c r="F8" s="405" t="s">
        <v>578</v>
      </c>
      <c r="G8" s="40" t="s">
        <v>581</v>
      </c>
      <c r="H8" s="40" t="s">
        <v>585</v>
      </c>
      <c r="I8" s="40" t="s">
        <v>589</v>
      </c>
      <c r="J8" s="40"/>
      <c r="M8" s="430"/>
      <c r="P8" s="429"/>
    </row>
    <row r="9" spans="1:16" ht="19.5" customHeight="1">
      <c r="A9" s="425" t="s">
        <v>577</v>
      </c>
      <c r="B9" s="435" t="s">
        <v>575</v>
      </c>
      <c r="C9" s="405"/>
      <c r="D9" s="405" t="s">
        <v>578</v>
      </c>
      <c r="E9" s="40"/>
      <c r="F9" s="405" t="s">
        <v>578</v>
      </c>
      <c r="G9" s="40" t="s">
        <v>582</v>
      </c>
      <c r="H9" s="40" t="s">
        <v>586</v>
      </c>
      <c r="I9" s="40" t="s">
        <v>590</v>
      </c>
      <c r="J9" s="40"/>
      <c r="M9" s="430"/>
      <c r="P9" s="429"/>
    </row>
    <row r="10" spans="1:10" ht="19.5" customHeight="1">
      <c r="A10" s="425" t="s">
        <v>591</v>
      </c>
      <c r="B10" s="40" t="s">
        <v>592</v>
      </c>
      <c r="C10" s="40"/>
      <c r="D10" s="405" t="s">
        <v>578</v>
      </c>
      <c r="E10" s="40"/>
      <c r="F10" s="405" t="s">
        <v>578</v>
      </c>
      <c r="G10" s="40" t="s">
        <v>593</v>
      </c>
      <c r="H10" s="40" t="s">
        <v>586</v>
      </c>
      <c r="I10" s="40" t="s">
        <v>594</v>
      </c>
      <c r="J10" s="408">
        <v>1</v>
      </c>
    </row>
    <row r="11" spans="1:10" ht="19.5" customHeight="1">
      <c r="A11" s="425"/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9.5" customHeight="1">
      <c r="A12" s="425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9.5" customHeight="1">
      <c r="A13" s="425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9.5" customHeight="1">
      <c r="A14" s="425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9.5" customHeight="1">
      <c r="A15" s="425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9.5" customHeight="1">
      <c r="A16" s="425"/>
      <c r="B16" s="40"/>
      <c r="C16" s="40"/>
      <c r="D16" s="40"/>
      <c r="E16" s="40"/>
      <c r="F16" s="40"/>
      <c r="G16" s="40"/>
      <c r="H16" s="40"/>
      <c r="I16" s="40"/>
      <c r="J16" s="40"/>
    </row>
    <row r="17" ht="19.5" customHeight="1"/>
    <row r="18" ht="19.5" customHeight="1"/>
    <row r="19" ht="19.5" customHeight="1"/>
    <row r="20" spans="12:16" ht="17.25" customHeight="1">
      <c r="L20" s="431"/>
      <c r="M20" s="45"/>
      <c r="N20" s="45"/>
      <c r="O20" s="45"/>
      <c r="P20" s="45"/>
    </row>
    <row r="21" spans="12:16" ht="17.25" customHeight="1">
      <c r="L21" s="45"/>
      <c r="M21" s="45"/>
      <c r="N21" s="421"/>
      <c r="O21" s="45"/>
      <c r="P21" s="45"/>
    </row>
    <row r="22" spans="12:16" ht="17.25" customHeight="1">
      <c r="L22" s="45"/>
      <c r="M22" s="45"/>
      <c r="N22" s="45"/>
      <c r="O22" s="45"/>
      <c r="P22" s="45"/>
    </row>
  </sheetData>
  <sheetProtection/>
  <mergeCells count="20">
    <mergeCell ref="M3:M5"/>
    <mergeCell ref="L3:L5"/>
    <mergeCell ref="C3:D3"/>
    <mergeCell ref="C4:C5"/>
    <mergeCell ref="D4:D5"/>
    <mergeCell ref="E3:F3"/>
    <mergeCell ref="E4:E5"/>
    <mergeCell ref="H3:H5"/>
    <mergeCell ref="F4:F5"/>
    <mergeCell ref="I3:I5"/>
    <mergeCell ref="N3:Q3"/>
    <mergeCell ref="N4:N5"/>
    <mergeCell ref="O4:O5"/>
    <mergeCell ref="P4:P5"/>
    <mergeCell ref="Q4:Q5"/>
    <mergeCell ref="G3:G5"/>
    <mergeCell ref="A3:A5"/>
    <mergeCell ref="K3:K5"/>
    <mergeCell ref="B3:B5"/>
    <mergeCell ref="J3:J5"/>
  </mergeCells>
  <printOptions horizontalCentered="1"/>
  <pageMargins left="0.5118110236220472" right="0.35433070866141736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CCFF"/>
  </sheetPr>
  <dimension ref="A1:G18"/>
  <sheetViews>
    <sheetView view="pageBreakPreview" zoomScaleSheetLayoutView="100" zoomScalePageLayoutView="0" workbookViewId="0" topLeftCell="A1">
      <selection activeCell="G17" sqref="A1:G17"/>
    </sheetView>
  </sheetViews>
  <sheetFormatPr defaultColWidth="9.140625" defaultRowHeight="18" customHeight="1"/>
  <cols>
    <col min="1" max="1" width="27.28125" style="144" customWidth="1"/>
    <col min="2" max="2" width="19.7109375" style="133" customWidth="1"/>
    <col min="3" max="3" width="17.00390625" style="144" customWidth="1"/>
    <col min="4" max="4" width="16.7109375" style="144" customWidth="1"/>
    <col min="5" max="5" width="15.57421875" style="133" customWidth="1"/>
    <col min="6" max="6" width="15.8515625" style="133" customWidth="1"/>
    <col min="7" max="7" width="14.28125" style="133" customWidth="1"/>
    <col min="8" max="8" width="9.28125" style="144" customWidth="1"/>
    <col min="9" max="16384" width="9.140625" style="144" customWidth="1"/>
  </cols>
  <sheetData>
    <row r="1" ht="24" customHeight="1">
      <c r="A1" s="131" t="s">
        <v>343</v>
      </c>
    </row>
    <row r="2" ht="27" customHeight="1">
      <c r="A2" s="317" t="s">
        <v>553</v>
      </c>
    </row>
    <row r="3" ht="14.25" customHeight="1"/>
    <row r="4" spans="1:7" ht="18" customHeight="1">
      <c r="A4" s="647" t="s">
        <v>347</v>
      </c>
      <c r="B4" s="651" t="s">
        <v>58</v>
      </c>
      <c r="C4" s="651" t="s">
        <v>317</v>
      </c>
      <c r="D4" s="651" t="s">
        <v>318</v>
      </c>
      <c r="E4" s="654" t="s">
        <v>57</v>
      </c>
      <c r="F4" s="654" t="s">
        <v>11</v>
      </c>
      <c r="G4" s="648" t="s">
        <v>60</v>
      </c>
    </row>
    <row r="5" spans="1:7" ht="18" customHeight="1">
      <c r="A5" s="647"/>
      <c r="B5" s="652"/>
      <c r="C5" s="652"/>
      <c r="D5" s="652"/>
      <c r="E5" s="655"/>
      <c r="F5" s="655"/>
      <c r="G5" s="649"/>
    </row>
    <row r="6" spans="1:7" ht="18" customHeight="1">
      <c r="A6" s="647"/>
      <c r="B6" s="652"/>
      <c r="C6" s="652"/>
      <c r="D6" s="652"/>
      <c r="E6" s="655"/>
      <c r="F6" s="655"/>
      <c r="G6" s="649"/>
    </row>
    <row r="7" spans="1:7" s="222" customFormat="1" ht="18" customHeight="1">
      <c r="A7" s="647"/>
      <c r="B7" s="653"/>
      <c r="C7" s="653"/>
      <c r="D7" s="653"/>
      <c r="E7" s="656"/>
      <c r="F7" s="656"/>
      <c r="G7" s="650"/>
    </row>
    <row r="8" spans="1:7" s="241" customFormat="1" ht="22.5" customHeight="1">
      <c r="A8" s="250" t="s">
        <v>344</v>
      </c>
      <c r="B8" s="322">
        <v>8</v>
      </c>
      <c r="C8" s="323">
        <v>2</v>
      </c>
      <c r="D8" s="323"/>
      <c r="E8" s="323">
        <f>SUM(C8:D8)</f>
        <v>2</v>
      </c>
      <c r="F8" s="323">
        <f>(0.5*E8/B8)*100</f>
        <v>12.5</v>
      </c>
      <c r="G8" s="270">
        <f>IF((F8/20*5)&gt;5,5,(F8/20*5))</f>
        <v>3.125</v>
      </c>
    </row>
    <row r="9" spans="1:7" s="241" customFormat="1" ht="22.5" customHeight="1">
      <c r="A9" s="250" t="s">
        <v>345</v>
      </c>
      <c r="B9" s="323">
        <v>8</v>
      </c>
      <c r="C9" s="323">
        <v>2</v>
      </c>
      <c r="D9" s="323"/>
      <c r="E9" s="323">
        <f>SUM(C9:D9)</f>
        <v>2</v>
      </c>
      <c r="F9" s="323">
        <f>(E9/B9)*100</f>
        <v>25</v>
      </c>
      <c r="G9" s="270">
        <f>IF((F9/20*5)&gt;5,5,(F9/20*5))</f>
        <v>5</v>
      </c>
    </row>
    <row r="10" spans="1:7" s="241" customFormat="1" ht="22.5" customHeight="1">
      <c r="A10" s="250" t="s">
        <v>346</v>
      </c>
      <c r="B10" s="323">
        <v>8</v>
      </c>
      <c r="C10" s="323">
        <v>2</v>
      </c>
      <c r="D10" s="323"/>
      <c r="E10" s="323">
        <f>SUM(C10:D10)</f>
        <v>2</v>
      </c>
      <c r="F10" s="323">
        <f>(E10/B10)*100</f>
        <v>25</v>
      </c>
      <c r="G10" s="270">
        <f>IF((F10/20*5)&gt;5,5,(F10/20*5))</f>
        <v>5</v>
      </c>
    </row>
    <row r="11" spans="1:7" s="242" customFormat="1" ht="22.5" customHeight="1">
      <c r="A11" s="251" t="s">
        <v>54</v>
      </c>
      <c r="B11" s="324">
        <f>SUM(B8:B10)</f>
        <v>24</v>
      </c>
      <c r="C11" s="324">
        <f>SUM(C8:C10)</f>
        <v>6</v>
      </c>
      <c r="D11" s="324">
        <f>SUM(D8:D10)</f>
        <v>0</v>
      </c>
      <c r="E11" s="324">
        <f>SUM(E8:E10)</f>
        <v>6</v>
      </c>
      <c r="F11" s="325">
        <f>(E11/B11)*100</f>
        <v>25</v>
      </c>
      <c r="G11" s="326">
        <f>IF((F11/20*5)&gt;5,5,(F11/20*5))</f>
        <v>5</v>
      </c>
    </row>
    <row r="12" spans="2:6" s="233" customFormat="1" ht="18" customHeight="1">
      <c r="B12" s="320" t="s">
        <v>310</v>
      </c>
      <c r="C12" s="234"/>
      <c r="D12" s="234"/>
      <c r="E12" s="234"/>
      <c r="F12" s="238"/>
    </row>
    <row r="13" spans="2:6" s="233" customFormat="1" ht="18" customHeight="1">
      <c r="B13" s="234"/>
      <c r="C13" s="234"/>
      <c r="D13" s="234"/>
      <c r="E13" s="234"/>
      <c r="F13" s="238"/>
    </row>
    <row r="15" spans="3:7" ht="18" customHeight="1">
      <c r="C15" s="146" t="s">
        <v>554</v>
      </c>
      <c r="D15" s="147"/>
      <c r="E15" s="148"/>
      <c r="F15" s="130"/>
      <c r="G15" s="130"/>
    </row>
    <row r="16" spans="3:7" ht="18" customHeight="1">
      <c r="C16" s="149" t="s">
        <v>560</v>
      </c>
      <c r="D16" s="130"/>
      <c r="E16" s="150"/>
      <c r="F16" s="130"/>
      <c r="G16" s="130"/>
    </row>
    <row r="17" spans="3:7" ht="18" customHeight="1">
      <c r="C17" s="151" t="s">
        <v>561</v>
      </c>
      <c r="D17" s="152"/>
      <c r="E17" s="153"/>
      <c r="F17" s="130"/>
      <c r="G17" s="130"/>
    </row>
    <row r="18" spans="3:7" ht="18" customHeight="1">
      <c r="C18" s="223"/>
      <c r="D18" s="223"/>
      <c r="E18" s="239"/>
      <c r="F18" s="239"/>
      <c r="G18" s="239"/>
    </row>
  </sheetData>
  <sheetProtection/>
  <mergeCells count="7">
    <mergeCell ref="A4:A7"/>
    <mergeCell ref="G4:G7"/>
    <mergeCell ref="B4:B7"/>
    <mergeCell ref="E4:E7"/>
    <mergeCell ref="F4:F7"/>
    <mergeCell ref="D4:D7"/>
    <mergeCell ref="C4:C7"/>
  </mergeCells>
  <conditionalFormatting sqref="G8:G11">
    <cfRule type="cellIs" priority="1" dxfId="2" operator="between" stopIfTrue="1">
      <formula>0</formula>
      <formula>2.5</formula>
    </cfRule>
    <cfRule type="cellIs" priority="2" dxfId="1" operator="between" stopIfTrue="1">
      <formula>2.51</formula>
      <formula>3.5</formula>
    </cfRule>
    <cfRule type="cellIs" priority="3" dxfId="0" operator="between" stopIfTrue="1">
      <formula>3.51</formula>
      <formula>5</formula>
    </cfRule>
  </conditionalFormatting>
  <printOptions horizontalCentered="1"/>
  <pageMargins left="0.53" right="0.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9CCFF"/>
  </sheetPr>
  <dimension ref="A1:F19"/>
  <sheetViews>
    <sheetView view="pageBreakPreview" zoomScaleSheetLayoutView="100" zoomScalePageLayoutView="0" workbookViewId="0" topLeftCell="A7">
      <selection activeCell="B9" sqref="B9"/>
    </sheetView>
  </sheetViews>
  <sheetFormatPr defaultColWidth="9.140625" defaultRowHeight="18" customHeight="1"/>
  <cols>
    <col min="1" max="1" width="36.57421875" style="144" customWidth="1"/>
    <col min="2" max="2" width="22.00390625" style="133" customWidth="1"/>
    <col min="3" max="3" width="17.00390625" style="144" customWidth="1"/>
    <col min="4" max="4" width="17.7109375" style="144" customWidth="1"/>
    <col min="5" max="5" width="18.140625" style="133" customWidth="1"/>
    <col min="6" max="6" width="19.8515625" style="133" customWidth="1"/>
    <col min="7" max="7" width="9.28125" style="144" customWidth="1"/>
    <col min="8" max="16384" width="9.140625" style="144" customWidth="1"/>
  </cols>
  <sheetData>
    <row r="1" ht="18" customHeight="1">
      <c r="A1" s="145" t="s">
        <v>319</v>
      </c>
    </row>
    <row r="3" spans="1:6" ht="18" customHeight="1">
      <c r="A3" s="657" t="s">
        <v>61</v>
      </c>
      <c r="B3" s="327" t="s">
        <v>51</v>
      </c>
      <c r="C3" s="424" t="s">
        <v>62</v>
      </c>
      <c r="D3" s="424" t="s">
        <v>63</v>
      </c>
      <c r="E3" s="424" t="s">
        <v>64</v>
      </c>
      <c r="F3" s="328" t="s">
        <v>65</v>
      </c>
    </row>
    <row r="4" spans="1:6" ht="18" customHeight="1">
      <c r="A4" s="658"/>
      <c r="B4" s="240" t="s">
        <v>47</v>
      </c>
      <c r="C4" s="240" t="s">
        <v>66</v>
      </c>
      <c r="D4" s="240" t="s">
        <v>67</v>
      </c>
      <c r="E4" s="240" t="s">
        <v>67</v>
      </c>
      <c r="F4" s="266" t="s">
        <v>68</v>
      </c>
    </row>
    <row r="5" spans="1:6" ht="18" customHeight="1">
      <c r="A5" s="228" t="s">
        <v>599</v>
      </c>
      <c r="B5" s="228" t="s">
        <v>600</v>
      </c>
      <c r="C5" s="228">
        <v>2551</v>
      </c>
      <c r="D5" s="439">
        <v>238961</v>
      </c>
      <c r="E5" s="228" t="s">
        <v>601</v>
      </c>
      <c r="F5" s="440" t="s">
        <v>602</v>
      </c>
    </row>
    <row r="6" spans="1:6" ht="18" customHeight="1">
      <c r="A6" s="228" t="s">
        <v>603</v>
      </c>
      <c r="B6" s="228" t="s">
        <v>604</v>
      </c>
      <c r="C6" s="228">
        <v>2551</v>
      </c>
      <c r="D6" s="228">
        <v>2551</v>
      </c>
      <c r="E6" s="228" t="s">
        <v>605</v>
      </c>
      <c r="F6" s="440" t="s">
        <v>606</v>
      </c>
    </row>
    <row r="7" spans="1:6" ht="18" customHeight="1">
      <c r="A7" s="228" t="s">
        <v>607</v>
      </c>
      <c r="B7" s="228" t="s">
        <v>608</v>
      </c>
      <c r="C7" s="228">
        <v>2552</v>
      </c>
      <c r="D7" s="228">
        <v>2552</v>
      </c>
      <c r="E7" s="228"/>
      <c r="F7" s="440" t="s">
        <v>609</v>
      </c>
    </row>
    <row r="8" spans="1:6" ht="18" customHeight="1">
      <c r="A8" s="228" t="s">
        <v>610</v>
      </c>
      <c r="B8" s="228" t="s">
        <v>608</v>
      </c>
      <c r="C8" s="228">
        <v>2552</v>
      </c>
      <c r="D8" s="228">
        <v>2552</v>
      </c>
      <c r="E8" s="228" t="s">
        <v>611</v>
      </c>
      <c r="F8" s="440" t="s">
        <v>612</v>
      </c>
    </row>
    <row r="9" spans="1:6" ht="18" customHeight="1">
      <c r="A9" s="228" t="s">
        <v>613</v>
      </c>
      <c r="B9" s="228" t="s">
        <v>608</v>
      </c>
      <c r="C9" s="228">
        <v>2551</v>
      </c>
      <c r="D9" s="228">
        <v>2551</v>
      </c>
      <c r="E9" s="228" t="s">
        <v>614</v>
      </c>
      <c r="F9" s="440" t="s">
        <v>615</v>
      </c>
    </row>
    <row r="10" spans="1:6" ht="18" customHeight="1">
      <c r="A10" s="228" t="s">
        <v>616</v>
      </c>
      <c r="B10" s="228" t="s">
        <v>617</v>
      </c>
      <c r="C10" s="228">
        <v>2553</v>
      </c>
      <c r="D10" s="228">
        <v>2553</v>
      </c>
      <c r="E10" s="228" t="s">
        <v>618</v>
      </c>
      <c r="F10" s="440" t="s">
        <v>619</v>
      </c>
    </row>
    <row r="11" spans="1:6" ht="18" customHeight="1">
      <c r="A11" s="228"/>
      <c r="B11" s="228"/>
      <c r="C11" s="228"/>
      <c r="D11" s="228"/>
      <c r="E11" s="228"/>
      <c r="F11" s="441"/>
    </row>
    <row r="12" spans="1:6" ht="18" customHeight="1">
      <c r="A12" s="228"/>
      <c r="B12" s="228"/>
      <c r="C12" s="228"/>
      <c r="D12" s="228"/>
      <c r="E12" s="228"/>
      <c r="F12" s="441"/>
    </row>
    <row r="13" spans="5:6" ht="18" customHeight="1">
      <c r="E13" s="144"/>
      <c r="F13" s="144"/>
    </row>
    <row r="14" spans="5:6" ht="18" customHeight="1">
      <c r="E14" s="144"/>
      <c r="F14" s="144"/>
    </row>
    <row r="15" spans="5:6" ht="18" customHeight="1">
      <c r="E15" s="144"/>
      <c r="F15" s="144"/>
    </row>
    <row r="16" spans="4:6" ht="18" customHeight="1">
      <c r="D16" s="146" t="s">
        <v>555</v>
      </c>
      <c r="E16" s="148"/>
      <c r="F16" s="144"/>
    </row>
    <row r="17" spans="4:6" ht="18" customHeight="1">
      <c r="D17" s="149" t="s">
        <v>556</v>
      </c>
      <c r="E17" s="150"/>
      <c r="F17" s="144"/>
    </row>
    <row r="18" spans="4:6" ht="18" customHeight="1">
      <c r="D18" s="151" t="s">
        <v>557</v>
      </c>
      <c r="E18" s="153"/>
      <c r="F18" s="144"/>
    </row>
    <row r="19" ht="18" customHeight="1">
      <c r="F19" s="144"/>
    </row>
  </sheetData>
  <sheetProtection/>
  <mergeCells count="1">
    <mergeCell ref="A3:A4"/>
  </mergeCells>
  <printOptions horizontalCentered="1"/>
  <pageMargins left="0.55" right="0.5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CCFF"/>
  </sheetPr>
  <dimension ref="A1:I19"/>
  <sheetViews>
    <sheetView view="pageBreakPreview" zoomScaleSheetLayoutView="100" zoomScalePageLayoutView="0" workbookViewId="0" topLeftCell="A7">
      <selection activeCell="E9" sqref="E9"/>
    </sheetView>
  </sheetViews>
  <sheetFormatPr defaultColWidth="9.00390625" defaultRowHeight="18" customHeight="1"/>
  <cols>
    <col min="1" max="1" width="17.421875" style="37" customWidth="1"/>
    <col min="2" max="2" width="13.140625" style="37" customWidth="1"/>
    <col min="3" max="3" width="14.57421875" style="37" customWidth="1"/>
    <col min="4" max="4" width="15.57421875" style="37" customWidth="1"/>
    <col min="5" max="5" width="16.8515625" style="37" customWidth="1"/>
    <col min="6" max="6" width="19.7109375" style="37" customWidth="1"/>
    <col min="7" max="7" width="12.421875" style="37" customWidth="1"/>
    <col min="8" max="8" width="10.8515625" style="37" customWidth="1"/>
    <col min="9" max="9" width="11.421875" style="37" customWidth="1"/>
    <col min="10" max="16384" width="9.00390625" style="37" customWidth="1"/>
  </cols>
  <sheetData>
    <row r="1" ht="18" customHeight="1">
      <c r="A1" s="131" t="s">
        <v>78</v>
      </c>
    </row>
    <row r="2" spans="1:9" ht="22.5" customHeight="1">
      <c r="A2" s="314" t="s">
        <v>558</v>
      </c>
      <c r="B2" s="315"/>
      <c r="C2" s="316"/>
      <c r="D2" s="316"/>
      <c r="E2" s="133"/>
      <c r="F2" s="133"/>
      <c r="G2" s="361" t="s">
        <v>291</v>
      </c>
      <c r="H2" s="133"/>
      <c r="I2" s="133"/>
    </row>
    <row r="3" spans="1:9" ht="18" customHeight="1">
      <c r="A3" s="603" t="s">
        <v>347</v>
      </c>
      <c r="B3" s="292" t="s">
        <v>2</v>
      </c>
      <c r="C3" s="605" t="s">
        <v>70</v>
      </c>
      <c r="D3" s="606"/>
      <c r="E3" s="606"/>
      <c r="F3" s="606"/>
      <c r="G3" s="606"/>
      <c r="H3" s="663"/>
      <c r="I3" s="648" t="s">
        <v>6</v>
      </c>
    </row>
    <row r="4" spans="1:9" ht="18" customHeight="1">
      <c r="A4" s="604"/>
      <c r="B4" s="293" t="s">
        <v>52</v>
      </c>
      <c r="C4" s="311" t="s">
        <v>71</v>
      </c>
      <c r="D4" s="311" t="s">
        <v>71</v>
      </c>
      <c r="E4" s="232" t="s">
        <v>72</v>
      </c>
      <c r="F4" s="232" t="s">
        <v>72</v>
      </c>
      <c r="G4" s="232" t="s">
        <v>73</v>
      </c>
      <c r="H4" s="660" t="s">
        <v>11</v>
      </c>
      <c r="I4" s="649"/>
    </row>
    <row r="5" spans="1:9" ht="18" customHeight="1">
      <c r="A5" s="604"/>
      <c r="B5" s="293" t="s">
        <v>74</v>
      </c>
      <c r="C5" s="312" t="s">
        <v>32</v>
      </c>
      <c r="D5" s="313" t="s">
        <v>32</v>
      </c>
      <c r="E5" s="311" t="s">
        <v>75</v>
      </c>
      <c r="F5" s="311" t="s">
        <v>76</v>
      </c>
      <c r="G5" s="265" t="s">
        <v>36</v>
      </c>
      <c r="H5" s="661"/>
      <c r="I5" s="649"/>
    </row>
    <row r="6" spans="1:9" ht="18" customHeight="1">
      <c r="A6" s="604"/>
      <c r="B6" s="253" t="s">
        <v>10</v>
      </c>
      <c r="C6" s="311" t="s">
        <v>301</v>
      </c>
      <c r="D6" s="253" t="s">
        <v>302</v>
      </c>
      <c r="E6" s="294" t="s">
        <v>303</v>
      </c>
      <c r="F6" s="294" t="s">
        <v>304</v>
      </c>
      <c r="G6" s="253" t="s">
        <v>38</v>
      </c>
      <c r="H6" s="662"/>
      <c r="I6" s="650"/>
    </row>
    <row r="7" spans="1:9" s="258" customFormat="1" ht="20.25" customHeight="1">
      <c r="A7" s="362" t="s">
        <v>344</v>
      </c>
      <c r="B7" s="267">
        <v>8</v>
      </c>
      <c r="C7" s="267"/>
      <c r="D7" s="267">
        <v>1</v>
      </c>
      <c r="E7" s="267"/>
      <c r="F7" s="267"/>
      <c r="G7" s="309">
        <f>(C7*0.25)+(D7*0.5)+(E7*0.75)+(F7*1)</f>
        <v>0.5</v>
      </c>
      <c r="H7" s="267">
        <f>G7/B7*100</f>
        <v>6.25</v>
      </c>
      <c r="I7" s="270">
        <f>IF((H7/10*5)&gt;5,5,(H7/10*5))</f>
        <v>3.125</v>
      </c>
    </row>
    <row r="8" spans="1:9" s="258" customFormat="1" ht="20.25" customHeight="1">
      <c r="A8" s="362" t="s">
        <v>345</v>
      </c>
      <c r="B8" s="267">
        <v>8</v>
      </c>
      <c r="C8" s="267"/>
      <c r="D8" s="267"/>
      <c r="E8" s="267"/>
      <c r="F8" s="267"/>
      <c r="G8" s="309">
        <f>(C8*0.25)+(D8*0.5)+(E8*0.75)+(F8*1)</f>
        <v>0</v>
      </c>
      <c r="H8" s="267">
        <f>G8/B8*100</f>
        <v>0</v>
      </c>
      <c r="I8" s="270">
        <f>IF((H8/10*5)&gt;5,5,(H8/10*5))</f>
        <v>0</v>
      </c>
    </row>
    <row r="9" spans="1:9" s="258" customFormat="1" ht="20.25" customHeight="1">
      <c r="A9" s="362" t="s">
        <v>346</v>
      </c>
      <c r="B9" s="267">
        <v>8</v>
      </c>
      <c r="C9" s="267"/>
      <c r="D9" s="267"/>
      <c r="E9" s="267">
        <v>1</v>
      </c>
      <c r="F9" s="267"/>
      <c r="G9" s="309">
        <f>(C9*0.25)+(D9*0.5)+(E9*0.75)+(F9*1)</f>
        <v>0.75</v>
      </c>
      <c r="H9" s="267">
        <f>G9/B9*100</f>
        <v>9.375</v>
      </c>
      <c r="I9" s="270">
        <f>IF((H9/10*5)&gt;5,5,(H9/10*5))</f>
        <v>4.6875</v>
      </c>
    </row>
    <row r="10" spans="1:9" s="258" customFormat="1" ht="20.25" customHeight="1">
      <c r="A10" s="363" t="s">
        <v>54</v>
      </c>
      <c r="B10" s="268">
        <f aca="true" t="shared" si="0" ref="B10:G10">SUM(B7:B9)</f>
        <v>24</v>
      </c>
      <c r="C10" s="268">
        <f t="shared" si="0"/>
        <v>0</v>
      </c>
      <c r="D10" s="268">
        <f t="shared" si="0"/>
        <v>1</v>
      </c>
      <c r="E10" s="268">
        <f t="shared" si="0"/>
        <v>1</v>
      </c>
      <c r="F10" s="268">
        <f t="shared" si="0"/>
        <v>0</v>
      </c>
      <c r="G10" s="268">
        <f t="shared" si="0"/>
        <v>1.25</v>
      </c>
      <c r="H10" s="268">
        <f>G10/B10*100</f>
        <v>5.208333333333334</v>
      </c>
      <c r="I10" s="310">
        <f>IF((H10/10*5)&gt;5,5,(H10/10*5))</f>
        <v>2.604166666666667</v>
      </c>
    </row>
    <row r="11" spans="1:8" s="244" customFormat="1" ht="18" customHeight="1">
      <c r="A11" s="386" t="s">
        <v>398</v>
      </c>
      <c r="B11" s="386" t="s">
        <v>399</v>
      </c>
      <c r="D11" s="247"/>
      <c r="E11" s="247"/>
      <c r="F11" s="247"/>
      <c r="G11" s="247"/>
      <c r="H11" s="247"/>
    </row>
    <row r="12" spans="1:9" ht="18" customHeight="1">
      <c r="A12" s="141" t="s">
        <v>77</v>
      </c>
      <c r="B12" s="142"/>
      <c r="C12" s="142"/>
      <c r="D12" s="142"/>
      <c r="E12" s="142"/>
      <c r="F12" s="142"/>
      <c r="G12" s="142"/>
      <c r="H12" s="142"/>
      <c r="I12" s="142"/>
    </row>
    <row r="13" spans="1:9" ht="15.75" customHeight="1">
      <c r="A13" s="659" t="s">
        <v>296</v>
      </c>
      <c r="B13" s="659"/>
      <c r="C13" s="659"/>
      <c r="D13" s="659"/>
      <c r="E13" s="659"/>
      <c r="F13" s="659"/>
      <c r="G13" s="659"/>
      <c r="H13" s="659"/>
      <c r="I13" s="659"/>
    </row>
    <row r="14" spans="1:9" ht="15.75" customHeight="1">
      <c r="A14" s="659" t="s">
        <v>299</v>
      </c>
      <c r="B14" s="659"/>
      <c r="C14" s="659"/>
      <c r="D14" s="659"/>
      <c r="E14" s="659"/>
      <c r="F14" s="659"/>
      <c r="G14" s="659"/>
      <c r="H14" s="659"/>
      <c r="I14" s="659"/>
    </row>
    <row r="15" spans="1:9" ht="15.75" customHeight="1">
      <c r="A15" s="659" t="s">
        <v>298</v>
      </c>
      <c r="B15" s="659"/>
      <c r="C15" s="659"/>
      <c r="D15" s="659"/>
      <c r="E15" s="659"/>
      <c r="F15" s="659"/>
      <c r="G15" s="659"/>
      <c r="H15" s="659"/>
      <c r="I15" s="659"/>
    </row>
    <row r="16" spans="1:9" ht="15.75" customHeight="1">
      <c r="A16" s="659" t="s">
        <v>297</v>
      </c>
      <c r="B16" s="659"/>
      <c r="C16" s="659"/>
      <c r="D16" s="659"/>
      <c r="E16" s="659"/>
      <c r="F16" s="659"/>
      <c r="G16" s="659"/>
      <c r="H16" s="659"/>
      <c r="I16" s="659"/>
    </row>
    <row r="17" spans="1:9" ht="18" customHeight="1">
      <c r="A17" s="244" t="s">
        <v>293</v>
      </c>
      <c r="B17" s="244"/>
      <c r="C17" s="244"/>
      <c r="D17" s="244"/>
      <c r="E17" s="244"/>
      <c r="F17" s="244"/>
      <c r="G17" s="244"/>
      <c r="H17" s="244"/>
      <c r="I17" s="244"/>
    </row>
    <row r="19" ht="18" customHeight="1">
      <c r="A19" s="360" t="s">
        <v>300</v>
      </c>
    </row>
  </sheetData>
  <sheetProtection/>
  <mergeCells count="8">
    <mergeCell ref="A16:I16"/>
    <mergeCell ref="H4:H6"/>
    <mergeCell ref="A3:A6"/>
    <mergeCell ref="I3:I6"/>
    <mergeCell ref="C3:H3"/>
    <mergeCell ref="A13:I13"/>
    <mergeCell ref="A14:I14"/>
    <mergeCell ref="A15:I15"/>
  </mergeCells>
  <conditionalFormatting sqref="I7:I10">
    <cfRule type="cellIs" priority="1" dxfId="2" operator="between" stopIfTrue="1">
      <formula>0</formula>
      <formula>2.5</formula>
    </cfRule>
    <cfRule type="cellIs" priority="2" dxfId="1" operator="between" stopIfTrue="1">
      <formula>2.51</formula>
      <formula>3.5</formula>
    </cfRule>
    <cfRule type="cellIs" priority="3" dxfId="0" operator="between" stopIfTrue="1">
      <formula>3.51</formula>
      <formula>5</formula>
    </cfRule>
  </conditionalFormatting>
  <printOptions/>
  <pageMargins left="0.7" right="0.7" top="0.75" bottom="0.75" header="0.3" footer="0.3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9CCFF"/>
  </sheetPr>
  <dimension ref="A1:AF26"/>
  <sheetViews>
    <sheetView view="pageBreakPreview" zoomScaleSheetLayoutView="100" zoomScalePageLayoutView="0" workbookViewId="0" topLeftCell="A16">
      <selection activeCell="I19" sqref="I19"/>
    </sheetView>
  </sheetViews>
  <sheetFormatPr defaultColWidth="9.00390625" defaultRowHeight="18" customHeight="1"/>
  <cols>
    <col min="1" max="1" width="33.28125" style="37" customWidth="1"/>
    <col min="2" max="5" width="5.421875" style="37" customWidth="1"/>
    <col min="6" max="6" width="13.140625" style="37" customWidth="1"/>
    <col min="7" max="7" width="13.8515625" style="37" customWidth="1"/>
    <col min="8" max="8" width="10.57421875" style="37" customWidth="1"/>
    <col min="9" max="9" width="12.421875" style="37" customWidth="1"/>
    <col min="10" max="10" width="19.7109375" style="37" customWidth="1"/>
    <col min="11" max="16384" width="9.00390625" style="37" customWidth="1"/>
  </cols>
  <sheetData>
    <row r="1" spans="1:5" ht="18" customHeight="1">
      <c r="A1" s="131" t="s">
        <v>348</v>
      </c>
      <c r="B1" s="131"/>
      <c r="C1" s="131"/>
      <c r="D1" s="131"/>
      <c r="E1" s="131"/>
    </row>
    <row r="2" spans="1:10" ht="22.5" customHeight="1">
      <c r="A2" s="304" t="s">
        <v>553</v>
      </c>
      <c r="B2" s="304"/>
      <c r="C2" s="304"/>
      <c r="D2" s="304"/>
      <c r="E2" s="304"/>
      <c r="F2" s="133"/>
      <c r="G2" s="364" t="s">
        <v>291</v>
      </c>
      <c r="I2" s="133"/>
      <c r="J2" s="133"/>
    </row>
    <row r="3" spans="1:32" ht="18" customHeight="1">
      <c r="A3" s="667"/>
      <c r="B3" s="667"/>
      <c r="C3" s="667"/>
      <c r="D3" s="667"/>
      <c r="E3" s="667"/>
      <c r="F3" s="667"/>
      <c r="G3" s="364" t="s">
        <v>292</v>
      </c>
      <c r="K3" s="130"/>
      <c r="L3" s="429"/>
      <c r="M3" s="130"/>
      <c r="N3" s="130"/>
      <c r="O3" s="130"/>
      <c r="P3" s="130"/>
      <c r="Q3" s="130"/>
      <c r="R3" s="130"/>
      <c r="S3" s="130"/>
      <c r="T3" s="130"/>
      <c r="U3" s="130"/>
      <c r="V3" s="430"/>
      <c r="W3" s="130"/>
      <c r="X3" s="130"/>
      <c r="Y3" s="429"/>
      <c r="Z3" s="130"/>
      <c r="AA3" s="130"/>
      <c r="AB3" s="130"/>
      <c r="AC3" s="130"/>
      <c r="AD3" s="130"/>
      <c r="AE3" s="130"/>
      <c r="AF3" s="130"/>
    </row>
    <row r="4" spans="1:32" ht="18" customHeight="1">
      <c r="A4" s="236" t="s">
        <v>61</v>
      </c>
      <c r="B4" s="670" t="s">
        <v>294</v>
      </c>
      <c r="C4" s="671"/>
      <c r="D4" s="671"/>
      <c r="E4" s="672"/>
      <c r="F4" s="668" t="s">
        <v>51</v>
      </c>
      <c r="G4" s="669"/>
      <c r="H4" s="308" t="s">
        <v>62</v>
      </c>
      <c r="I4" s="308" t="s">
        <v>79</v>
      </c>
      <c r="J4" s="308" t="s">
        <v>80</v>
      </c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</row>
    <row r="5" spans="1:10" ht="18" customHeight="1">
      <c r="A5" s="237"/>
      <c r="B5" s="307" t="s">
        <v>87</v>
      </c>
      <c r="C5" s="307" t="s">
        <v>88</v>
      </c>
      <c r="D5" s="307" t="s">
        <v>89</v>
      </c>
      <c r="E5" s="307" t="s">
        <v>90</v>
      </c>
      <c r="F5" s="665" t="s">
        <v>47</v>
      </c>
      <c r="G5" s="666"/>
      <c r="H5" s="255" t="s">
        <v>66</v>
      </c>
      <c r="I5" s="255" t="s">
        <v>81</v>
      </c>
      <c r="J5" s="240" t="s">
        <v>81</v>
      </c>
    </row>
    <row r="6" spans="1:10" ht="18" customHeight="1">
      <c r="A6" s="40" t="s">
        <v>564</v>
      </c>
      <c r="B6" s="256"/>
      <c r="C6" s="256">
        <v>1</v>
      </c>
      <c r="D6" s="256"/>
      <c r="E6" s="256"/>
      <c r="F6" s="664" t="s">
        <v>621</v>
      </c>
      <c r="G6" s="664"/>
      <c r="H6" s="256">
        <v>2551</v>
      </c>
      <c r="I6" s="256">
        <v>2551</v>
      </c>
      <c r="J6" s="40" t="s">
        <v>544</v>
      </c>
    </row>
    <row r="7" spans="1:10" ht="18" customHeight="1">
      <c r="A7" s="228" t="s">
        <v>620</v>
      </c>
      <c r="B7" s="256"/>
      <c r="C7" s="256"/>
      <c r="D7" s="256">
        <v>1</v>
      </c>
      <c r="E7" s="256"/>
      <c r="F7" s="664" t="s">
        <v>608</v>
      </c>
      <c r="G7" s="664"/>
      <c r="H7" s="256">
        <v>2554</v>
      </c>
      <c r="I7" s="256">
        <v>2554</v>
      </c>
      <c r="J7" s="256"/>
    </row>
    <row r="8" spans="1:10" ht="18" customHeight="1">
      <c r="A8" s="228"/>
      <c r="B8" s="256"/>
      <c r="C8" s="256"/>
      <c r="D8" s="256"/>
      <c r="E8" s="256"/>
      <c r="F8" s="664"/>
      <c r="G8" s="664"/>
      <c r="H8" s="256"/>
      <c r="I8" s="256"/>
      <c r="J8" s="256"/>
    </row>
    <row r="9" spans="1:10" ht="18" customHeight="1">
      <c r="A9" s="228"/>
      <c r="B9" s="256"/>
      <c r="C9" s="256"/>
      <c r="D9" s="256"/>
      <c r="E9" s="256"/>
      <c r="F9" s="664"/>
      <c r="G9" s="664"/>
      <c r="H9" s="256"/>
      <c r="I9" s="256"/>
      <c r="J9" s="256"/>
    </row>
    <row r="10" spans="1:10" ht="18" customHeight="1">
      <c r="A10" s="228"/>
      <c r="B10" s="256"/>
      <c r="C10" s="256"/>
      <c r="D10" s="256"/>
      <c r="E10" s="256"/>
      <c r="F10" s="664"/>
      <c r="G10" s="664"/>
      <c r="H10" s="256"/>
      <c r="I10" s="256"/>
      <c r="J10" s="256"/>
    </row>
    <row r="11" spans="1:10" ht="18" customHeight="1">
      <c r="A11" s="228"/>
      <c r="B11" s="256"/>
      <c r="C11" s="256"/>
      <c r="D11" s="256"/>
      <c r="E11" s="256"/>
      <c r="F11" s="664"/>
      <c r="G11" s="664"/>
      <c r="H11" s="256"/>
      <c r="I11" s="256"/>
      <c r="J11" s="256"/>
    </row>
    <row r="12" spans="1:10" ht="18" customHeight="1">
      <c r="A12" s="228"/>
      <c r="B12" s="256"/>
      <c r="C12" s="256"/>
      <c r="D12" s="256"/>
      <c r="E12" s="256"/>
      <c r="F12" s="664"/>
      <c r="G12" s="664"/>
      <c r="H12" s="256"/>
      <c r="I12" s="256"/>
      <c r="J12" s="256"/>
    </row>
    <row r="13" spans="1:10" ht="18" customHeight="1">
      <c r="A13" s="228"/>
      <c r="B13" s="256"/>
      <c r="C13" s="256"/>
      <c r="D13" s="256"/>
      <c r="E13" s="256"/>
      <c r="F13" s="664"/>
      <c r="G13" s="664"/>
      <c r="H13" s="256"/>
      <c r="I13" s="256"/>
      <c r="J13" s="256"/>
    </row>
    <row r="14" spans="1:10" ht="18" customHeight="1">
      <c r="A14" s="228"/>
      <c r="B14" s="256"/>
      <c r="C14" s="256"/>
      <c r="D14" s="256"/>
      <c r="E14" s="256"/>
      <c r="F14" s="664"/>
      <c r="G14" s="664"/>
      <c r="H14" s="256"/>
      <c r="I14" s="256"/>
      <c r="J14" s="256"/>
    </row>
    <row r="15" spans="1:10" ht="18" customHeight="1">
      <c r="A15" s="228"/>
      <c r="B15" s="256"/>
      <c r="C15" s="256"/>
      <c r="D15" s="256"/>
      <c r="E15" s="256"/>
      <c r="F15" s="664"/>
      <c r="G15" s="664"/>
      <c r="H15" s="256"/>
      <c r="I15" s="256"/>
      <c r="J15" s="256"/>
    </row>
    <row r="16" spans="1:10" ht="18" customHeight="1">
      <c r="A16" s="228"/>
      <c r="B16" s="256"/>
      <c r="C16" s="256"/>
      <c r="D16" s="256"/>
      <c r="E16" s="256"/>
      <c r="F16" s="664"/>
      <c r="G16" s="664"/>
      <c r="H16" s="256"/>
      <c r="I16" s="256"/>
      <c r="J16" s="256"/>
    </row>
    <row r="17" spans="1:8" ht="18" customHeight="1">
      <c r="A17" s="305" t="s">
        <v>150</v>
      </c>
      <c r="B17" s="305"/>
      <c r="C17" s="305"/>
      <c r="D17" s="305"/>
      <c r="E17" s="305"/>
      <c r="F17" s="158"/>
      <c r="G17" s="158"/>
      <c r="H17" s="158"/>
    </row>
    <row r="18" spans="1:10" ht="18" customHeight="1">
      <c r="A18" s="359" t="s">
        <v>56</v>
      </c>
      <c r="B18" s="306"/>
      <c r="C18" s="306"/>
      <c r="D18" s="306"/>
      <c r="E18" s="306"/>
      <c r="F18" s="158"/>
      <c r="G18" s="158"/>
      <c r="H18" s="146" t="s">
        <v>555</v>
      </c>
      <c r="I18" s="148"/>
      <c r="J18" s="148"/>
    </row>
    <row r="19" spans="1:10" ht="18" customHeight="1">
      <c r="A19" s="235"/>
      <c r="B19" s="235"/>
      <c r="C19" s="235"/>
      <c r="D19" s="235"/>
      <c r="E19" s="235"/>
      <c r="F19" s="158"/>
      <c r="G19" s="158"/>
      <c r="H19" s="149" t="s">
        <v>556</v>
      </c>
      <c r="I19" s="150"/>
      <c r="J19" s="150"/>
    </row>
    <row r="20" spans="1:10" ht="18" customHeight="1">
      <c r="A20" s="235"/>
      <c r="B20" s="235"/>
      <c r="C20" s="235"/>
      <c r="D20" s="235"/>
      <c r="E20" s="235"/>
      <c r="F20" s="158"/>
      <c r="G20" s="158"/>
      <c r="H20" s="151" t="s">
        <v>557</v>
      </c>
      <c r="I20" s="152"/>
      <c r="J20" s="153"/>
    </row>
    <row r="21" spans="1:9" ht="18" customHeight="1">
      <c r="A21" s="141" t="s">
        <v>295</v>
      </c>
      <c r="B21" s="141"/>
      <c r="C21" s="141"/>
      <c r="D21" s="141"/>
      <c r="E21" s="141"/>
      <c r="F21" s="142"/>
      <c r="G21" s="142"/>
      <c r="H21" s="142"/>
      <c r="I21" s="142"/>
    </row>
    <row r="22" spans="1:9" ht="17.25" customHeight="1">
      <c r="A22" s="659" t="s">
        <v>296</v>
      </c>
      <c r="B22" s="659"/>
      <c r="C22" s="659"/>
      <c r="D22" s="659"/>
      <c r="E22" s="659"/>
      <c r="F22" s="659"/>
      <c r="G22" s="659"/>
      <c r="H22" s="659"/>
      <c r="I22" s="659"/>
    </row>
    <row r="23" spans="1:9" ht="17.25" customHeight="1">
      <c r="A23" s="659" t="s">
        <v>299</v>
      </c>
      <c r="B23" s="659"/>
      <c r="C23" s="659"/>
      <c r="D23" s="659"/>
      <c r="E23" s="659"/>
      <c r="F23" s="659"/>
      <c r="G23" s="659"/>
      <c r="H23" s="659"/>
      <c r="I23" s="659"/>
    </row>
    <row r="24" spans="1:9" ht="17.25" customHeight="1">
      <c r="A24" s="659" t="s">
        <v>298</v>
      </c>
      <c r="B24" s="659"/>
      <c r="C24" s="659"/>
      <c r="D24" s="659"/>
      <c r="E24" s="659"/>
      <c r="F24" s="659"/>
      <c r="G24" s="659"/>
      <c r="H24" s="659"/>
      <c r="I24" s="659"/>
    </row>
    <row r="25" spans="1:9" ht="17.25" customHeight="1">
      <c r="A25" s="659" t="s">
        <v>297</v>
      </c>
      <c r="B25" s="659"/>
      <c r="C25" s="659"/>
      <c r="D25" s="659"/>
      <c r="E25" s="659"/>
      <c r="F25" s="659"/>
      <c r="G25" s="659"/>
      <c r="H25" s="659"/>
      <c r="I25" s="659"/>
    </row>
    <row r="26" spans="1:9" ht="17.25" customHeight="1">
      <c r="A26" s="244" t="s">
        <v>293</v>
      </c>
      <c r="B26" s="244"/>
      <c r="C26" s="244"/>
      <c r="D26" s="244"/>
      <c r="E26" s="244"/>
      <c r="F26" s="244"/>
      <c r="G26" s="244"/>
      <c r="H26" s="244"/>
      <c r="I26" s="244"/>
    </row>
  </sheetData>
  <sheetProtection/>
  <mergeCells count="19">
    <mergeCell ref="A3:F3"/>
    <mergeCell ref="F4:G4"/>
    <mergeCell ref="A24:I24"/>
    <mergeCell ref="A25:I25"/>
    <mergeCell ref="B4:E4"/>
    <mergeCell ref="F15:G15"/>
    <mergeCell ref="F16:G16"/>
    <mergeCell ref="F13:G13"/>
    <mergeCell ref="F11:G11"/>
    <mergeCell ref="F12:G12"/>
    <mergeCell ref="A22:I22"/>
    <mergeCell ref="A23:I23"/>
    <mergeCell ref="F8:G8"/>
    <mergeCell ref="F5:G5"/>
    <mergeCell ref="F6:G6"/>
    <mergeCell ref="F14:G14"/>
    <mergeCell ref="F9:G9"/>
    <mergeCell ref="F10:G10"/>
    <mergeCell ref="F7:G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N12"/>
  <sheetViews>
    <sheetView view="pageBreakPreview" zoomScaleSheetLayoutView="100" zoomScalePageLayoutView="0" workbookViewId="0" topLeftCell="A1">
      <selection activeCell="N26" sqref="A1:N26"/>
    </sheetView>
  </sheetViews>
  <sheetFormatPr defaultColWidth="9.00390625" defaultRowHeight="18" customHeight="1"/>
  <cols>
    <col min="1" max="1" width="30.00390625" style="37" customWidth="1"/>
    <col min="2" max="2" width="37.7109375" style="37" customWidth="1"/>
    <col min="3" max="3" width="36.421875" style="37" customWidth="1"/>
    <col min="4" max="4" width="9.8515625" style="37" bestFit="1" customWidth="1"/>
    <col min="5" max="5" width="10.00390625" style="37" customWidth="1"/>
    <col min="6" max="6" width="5.57421875" style="37" customWidth="1"/>
    <col min="7" max="7" width="8.421875" style="37" hidden="1" customWidth="1"/>
    <col min="8" max="8" width="10.140625" style="37" hidden="1" customWidth="1"/>
    <col min="9" max="9" width="9.7109375" style="37" hidden="1" customWidth="1"/>
    <col min="10" max="10" width="9.8515625" style="37" hidden="1" customWidth="1"/>
    <col min="11" max="11" width="9.140625" style="37" hidden="1" customWidth="1"/>
    <col min="12" max="12" width="9.8515625" style="37" hidden="1" customWidth="1"/>
    <col min="13" max="13" width="7.8515625" style="37" hidden="1" customWidth="1"/>
    <col min="14" max="14" width="9.140625" style="37" bestFit="1" customWidth="1"/>
    <col min="15" max="16384" width="9.00390625" style="37" customWidth="1"/>
  </cols>
  <sheetData>
    <row r="1" spans="1:14" s="244" customFormat="1" ht="23.25" customHeight="1">
      <c r="A1" s="269" t="s">
        <v>522</v>
      </c>
      <c r="B1" s="263"/>
      <c r="C1" s="264"/>
      <c r="D1" s="264"/>
      <c r="E1" s="263"/>
      <c r="F1" s="263"/>
      <c r="G1" s="263"/>
      <c r="H1" s="263"/>
      <c r="I1" s="263"/>
      <c r="J1" s="264"/>
      <c r="K1" s="264"/>
      <c r="L1" s="263"/>
      <c r="M1" s="263"/>
      <c r="N1" s="263"/>
    </row>
    <row r="2" spans="1:14" s="244" customFormat="1" ht="32.25" customHeight="1">
      <c r="A2" s="269" t="s">
        <v>553</v>
      </c>
      <c r="B2" s="263" t="s">
        <v>412</v>
      </c>
      <c r="C2" s="264"/>
      <c r="D2" s="264"/>
      <c r="E2" s="263"/>
      <c r="F2" s="263"/>
      <c r="G2" s="263"/>
      <c r="H2" s="263"/>
      <c r="I2" s="263"/>
      <c r="J2" s="264"/>
      <c r="K2" s="264"/>
      <c r="L2" s="263"/>
      <c r="M2" s="263"/>
      <c r="N2" s="263"/>
    </row>
    <row r="3" spans="1:14" s="244" customFormat="1" ht="48" customHeight="1">
      <c r="A3" s="409" t="s">
        <v>19</v>
      </c>
      <c r="B3" s="410" t="s">
        <v>523</v>
      </c>
      <c r="C3" s="410" t="s">
        <v>524</v>
      </c>
      <c r="D3" s="411" t="s">
        <v>11</v>
      </c>
      <c r="E3" s="412" t="s">
        <v>6</v>
      </c>
      <c r="F3" s="263"/>
      <c r="G3" s="263"/>
      <c r="H3" s="263"/>
      <c r="I3" s="263"/>
      <c r="J3" s="264"/>
      <c r="K3" s="264"/>
      <c r="L3" s="263"/>
      <c r="M3" s="263"/>
      <c r="N3" s="263"/>
    </row>
    <row r="4" spans="1:13" s="244" customFormat="1" ht="23.25" customHeight="1">
      <c r="A4" s="413" t="s">
        <v>525</v>
      </c>
      <c r="B4" s="414">
        <v>2</v>
      </c>
      <c r="C4" s="243">
        <v>2</v>
      </c>
      <c r="D4" s="323">
        <f>(C4/B4)*100</f>
        <v>100</v>
      </c>
      <c r="E4" s="414"/>
      <c r="F4" s="263"/>
      <c r="G4" s="263"/>
      <c r="H4" s="263"/>
      <c r="I4" s="264"/>
      <c r="J4" s="264"/>
      <c r="K4" s="263"/>
      <c r="L4" s="263"/>
      <c r="M4" s="263"/>
    </row>
    <row r="5" spans="1:13" s="244" customFormat="1" ht="23.25" customHeight="1">
      <c r="A5" s="413" t="s">
        <v>526</v>
      </c>
      <c r="B5" s="414">
        <v>2</v>
      </c>
      <c r="C5" s="243">
        <v>2</v>
      </c>
      <c r="D5" s="323">
        <f>(C5/B5)*100</f>
        <v>100</v>
      </c>
      <c r="E5" s="414"/>
      <c r="F5" s="263"/>
      <c r="G5" s="263"/>
      <c r="H5" s="263"/>
      <c r="I5" s="264"/>
      <c r="J5" s="264"/>
      <c r="K5" s="263"/>
      <c r="L5" s="263"/>
      <c r="M5" s="263"/>
    </row>
    <row r="6" spans="1:13" s="244" customFormat="1" ht="23.25" customHeight="1">
      <c r="A6" s="413" t="s">
        <v>527</v>
      </c>
      <c r="B6" s="414">
        <v>2</v>
      </c>
      <c r="C6" s="243">
        <v>2</v>
      </c>
      <c r="D6" s="323">
        <f>(C6/B6)*100</f>
        <v>100</v>
      </c>
      <c r="E6" s="414"/>
      <c r="F6" s="263"/>
      <c r="G6" s="263"/>
      <c r="H6" s="263"/>
      <c r="I6" s="264"/>
      <c r="J6" s="264"/>
      <c r="K6" s="263"/>
      <c r="L6" s="263"/>
      <c r="M6" s="263"/>
    </row>
    <row r="7" spans="1:14" s="244" customFormat="1" ht="23.25" customHeight="1">
      <c r="A7" s="415" t="s">
        <v>528</v>
      </c>
      <c r="B7" s="416">
        <v>6</v>
      </c>
      <c r="C7" s="416">
        <v>6</v>
      </c>
      <c r="D7" s="323">
        <f>(C7/B7)*100</f>
        <v>100</v>
      </c>
      <c r="E7" s="270">
        <f>IF((D7/30*5)&gt;5,5,(D7/30*5))</f>
        <v>5</v>
      </c>
      <c r="F7" s="263"/>
      <c r="G7" s="263"/>
      <c r="H7" s="263"/>
      <c r="I7" s="263"/>
      <c r="J7" s="264"/>
      <c r="K7" s="264"/>
      <c r="L7" s="263"/>
      <c r="M7" s="263"/>
      <c r="N7" s="263"/>
    </row>
    <row r="8" spans="1:14" s="244" customFormat="1" ht="23.25" customHeight="1">
      <c r="A8" s="269"/>
      <c r="B8" s="263"/>
      <c r="C8" s="264"/>
      <c r="D8" s="264"/>
      <c r="E8" s="263"/>
      <c r="F8" s="263"/>
      <c r="G8" s="263"/>
      <c r="H8" s="263"/>
      <c r="I8" s="263"/>
      <c r="J8" s="264"/>
      <c r="K8" s="264"/>
      <c r="L8" s="263"/>
      <c r="M8" s="263"/>
      <c r="N8" s="263"/>
    </row>
    <row r="9" spans="1:14" s="244" customFormat="1" ht="23.25" customHeight="1">
      <c r="A9" s="269"/>
      <c r="B9" s="263"/>
      <c r="C9" s="264"/>
      <c r="D9" s="264"/>
      <c r="E9" s="263"/>
      <c r="F9" s="263"/>
      <c r="G9" s="263"/>
      <c r="H9" s="263"/>
      <c r="I9" s="263"/>
      <c r="J9" s="264"/>
      <c r="K9" s="264"/>
      <c r="L9" s="263"/>
      <c r="M9" s="263"/>
      <c r="N9" s="263"/>
    </row>
    <row r="10" ht="18" customHeight="1">
      <c r="C10" s="146" t="s">
        <v>555</v>
      </c>
    </row>
    <row r="11" ht="18" customHeight="1">
      <c r="C11" s="149" t="s">
        <v>556</v>
      </c>
    </row>
    <row r="12" ht="18" customHeight="1">
      <c r="C12" s="151" t="s">
        <v>557</v>
      </c>
    </row>
  </sheetData>
  <sheetProtection/>
  <conditionalFormatting sqref="N6:N15">
    <cfRule type="cellIs" priority="4" dxfId="2" operator="between" stopIfTrue="1">
      <formula>0</formula>
      <formula>2.5</formula>
    </cfRule>
    <cfRule type="cellIs" priority="5" dxfId="1" operator="between" stopIfTrue="1">
      <formula>2.51</formula>
      <formula>3.5</formula>
    </cfRule>
    <cfRule type="cellIs" priority="6" dxfId="0" operator="between" stopIfTrue="1">
      <formula>3.51</formula>
      <formula>5</formula>
    </cfRule>
  </conditionalFormatting>
  <conditionalFormatting sqref="E7">
    <cfRule type="cellIs" priority="1" dxfId="2" operator="between" stopIfTrue="1">
      <formula>0</formula>
      <formula>2.5</formula>
    </cfRule>
    <cfRule type="cellIs" priority="2" dxfId="1" operator="between" stopIfTrue="1">
      <formula>2.51</formula>
      <formula>3.5</formula>
    </cfRule>
    <cfRule type="cellIs" priority="3" dxfId="0" operator="between" stopIfTrue="1">
      <formula>3.51</formula>
      <formula>5</formula>
    </cfRule>
  </conditionalFormatting>
  <printOptions horizontalCentered="1"/>
  <pageMargins left="0.33" right="0.2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K24"/>
  <sheetViews>
    <sheetView zoomScalePageLayoutView="0" workbookViewId="0" topLeftCell="A7">
      <selection activeCell="C28" sqref="C28"/>
    </sheetView>
  </sheetViews>
  <sheetFormatPr defaultColWidth="9.00390625" defaultRowHeight="15" customHeight="1"/>
  <cols>
    <col min="1" max="1" width="12.421875" style="105" customWidth="1"/>
    <col min="2" max="3" width="10.00390625" style="105" customWidth="1"/>
    <col min="4" max="4" width="11.28125" style="105" customWidth="1"/>
    <col min="5" max="5" width="11.140625" style="105" customWidth="1"/>
    <col min="6" max="7" width="9.00390625" style="105" customWidth="1"/>
    <col min="8" max="8" width="14.140625" style="105" customWidth="1"/>
    <col min="9" max="16384" width="9.00390625" style="105" customWidth="1"/>
  </cols>
  <sheetData>
    <row r="1" ht="20.25" customHeight="1">
      <c r="A1" s="367" t="s">
        <v>396</v>
      </c>
    </row>
    <row r="3" spans="1:9" ht="20.25" customHeight="1">
      <c r="A3" s="519" t="s">
        <v>379</v>
      </c>
      <c r="B3" s="528" t="s">
        <v>376</v>
      </c>
      <c r="C3" s="528" t="s">
        <v>375</v>
      </c>
      <c r="D3" s="520" t="s">
        <v>394</v>
      </c>
      <c r="E3" s="523" t="s">
        <v>395</v>
      </c>
      <c r="F3" s="526" t="s">
        <v>382</v>
      </c>
      <c r="G3" s="526"/>
      <c r="H3" s="527" t="s">
        <v>382</v>
      </c>
      <c r="I3" s="527"/>
    </row>
    <row r="4" spans="1:9" ht="20.25" customHeight="1">
      <c r="A4" s="519"/>
      <c r="B4" s="529"/>
      <c r="C4" s="529"/>
      <c r="D4" s="521"/>
      <c r="E4" s="524"/>
      <c r="F4" s="526" t="s">
        <v>383</v>
      </c>
      <c r="G4" s="526"/>
      <c r="H4" s="527" t="s">
        <v>384</v>
      </c>
      <c r="I4" s="527"/>
    </row>
    <row r="5" spans="1:9" ht="15" customHeight="1">
      <c r="A5" s="519"/>
      <c r="B5" s="530"/>
      <c r="C5" s="530"/>
      <c r="D5" s="522"/>
      <c r="E5" s="525"/>
      <c r="F5" s="383" t="s">
        <v>385</v>
      </c>
      <c r="G5" s="383" t="s">
        <v>386</v>
      </c>
      <c r="H5" s="384" t="s">
        <v>2</v>
      </c>
      <c r="I5" s="385" t="s">
        <v>11</v>
      </c>
    </row>
    <row r="6" spans="1:9" ht="18.75" customHeight="1">
      <c r="A6" s="182" t="s">
        <v>355</v>
      </c>
      <c r="B6" s="121"/>
      <c r="C6" s="121"/>
      <c r="D6" s="121"/>
      <c r="E6" s="121"/>
      <c r="F6" s="121"/>
      <c r="G6" s="121"/>
      <c r="H6" s="121"/>
      <c r="I6" s="121"/>
    </row>
    <row r="7" spans="1:9" ht="18.75" customHeight="1">
      <c r="A7" s="182" t="s">
        <v>12</v>
      </c>
      <c r="B7" s="121"/>
      <c r="C7" s="121"/>
      <c r="D7" s="121"/>
      <c r="E7" s="121"/>
      <c r="F7" s="121"/>
      <c r="G7" s="121"/>
      <c r="H7" s="121"/>
      <c r="I7" s="121"/>
    </row>
    <row r="8" spans="1:9" ht="18.75" customHeight="1">
      <c r="A8" s="182" t="s">
        <v>13</v>
      </c>
      <c r="B8" s="121"/>
      <c r="C8" s="121"/>
      <c r="D8" s="121"/>
      <c r="E8" s="121"/>
      <c r="F8" s="121"/>
      <c r="G8" s="121"/>
      <c r="H8" s="121"/>
      <c r="I8" s="121"/>
    </row>
    <row r="10" ht="15" customHeight="1">
      <c r="A10" s="376" t="s">
        <v>30</v>
      </c>
    </row>
    <row r="11" ht="15" customHeight="1">
      <c r="A11" s="223" t="s">
        <v>387</v>
      </c>
    </row>
    <row r="12" ht="15" customHeight="1" hidden="1">
      <c r="A12" s="223" t="s">
        <v>388</v>
      </c>
    </row>
    <row r="13" ht="15" customHeight="1">
      <c r="A13" s="144" t="s">
        <v>389</v>
      </c>
    </row>
    <row r="14" ht="15" customHeight="1">
      <c r="A14" s="144" t="s">
        <v>390</v>
      </c>
    </row>
    <row r="15" ht="15" customHeight="1">
      <c r="A15" s="377" t="s">
        <v>391</v>
      </c>
    </row>
    <row r="16" ht="15" customHeight="1">
      <c r="A16" s="144" t="s">
        <v>392</v>
      </c>
    </row>
    <row r="17" ht="15" customHeight="1">
      <c r="A17" s="144" t="s">
        <v>393</v>
      </c>
    </row>
    <row r="20" spans="2:11" ht="15" customHeight="1">
      <c r="B20" s="378"/>
      <c r="C20" s="378" t="s">
        <v>380</v>
      </c>
      <c r="D20" s="379" t="s">
        <v>397</v>
      </c>
      <c r="E20" s="378" t="s">
        <v>359</v>
      </c>
      <c r="F20" s="378"/>
      <c r="G20" s="378"/>
      <c r="H20" s="378" t="s">
        <v>374</v>
      </c>
      <c r="I20" s="378"/>
      <c r="J20" s="378"/>
      <c r="K20" s="378"/>
    </row>
    <row r="21" spans="2:11" ht="15" customHeight="1">
      <c r="B21" s="373" t="s">
        <v>357</v>
      </c>
      <c r="C21" s="374" t="s">
        <v>368</v>
      </c>
      <c r="D21" s="380" t="s">
        <v>371</v>
      </c>
      <c r="E21" s="373" t="s">
        <v>359</v>
      </c>
      <c r="F21" s="374" t="s">
        <v>373</v>
      </c>
      <c r="G21" s="372" t="s">
        <v>370</v>
      </c>
      <c r="H21" s="374" t="s">
        <v>361</v>
      </c>
      <c r="I21" s="382" t="s">
        <v>378</v>
      </c>
      <c r="J21" s="374"/>
      <c r="K21" s="374"/>
    </row>
    <row r="22" spans="2:11" ht="15" customHeight="1">
      <c r="B22" s="369" t="s">
        <v>357</v>
      </c>
      <c r="C22" s="370" t="s">
        <v>358</v>
      </c>
      <c r="D22" s="381" t="s">
        <v>370</v>
      </c>
      <c r="E22" s="373" t="s">
        <v>359</v>
      </c>
      <c r="F22" s="374" t="s">
        <v>360</v>
      </c>
      <c r="G22" s="372" t="s">
        <v>369</v>
      </c>
      <c r="H22" s="374" t="s">
        <v>361</v>
      </c>
      <c r="I22" s="382" t="s">
        <v>377</v>
      </c>
      <c r="J22" s="374"/>
      <c r="K22" s="374"/>
    </row>
    <row r="23" spans="2:11" ht="15" customHeight="1">
      <c r="B23" s="369" t="s">
        <v>357</v>
      </c>
      <c r="C23" s="370" t="s">
        <v>362</v>
      </c>
      <c r="D23" s="381" t="s">
        <v>369</v>
      </c>
      <c r="E23" s="373" t="s">
        <v>359</v>
      </c>
      <c r="F23" s="374" t="s">
        <v>364</v>
      </c>
      <c r="G23" s="372" t="s">
        <v>366</v>
      </c>
      <c r="H23" s="374" t="s">
        <v>361</v>
      </c>
      <c r="I23" s="382" t="s">
        <v>372</v>
      </c>
      <c r="J23" s="374"/>
      <c r="K23" s="374"/>
    </row>
    <row r="24" spans="2:11" ht="15" customHeight="1">
      <c r="B24" s="369" t="s">
        <v>357</v>
      </c>
      <c r="C24" s="370" t="s">
        <v>363</v>
      </c>
      <c r="D24" s="375" t="s">
        <v>366</v>
      </c>
      <c r="E24" s="369" t="s">
        <v>359</v>
      </c>
      <c r="F24" s="370" t="s">
        <v>365</v>
      </c>
      <c r="G24" s="371" t="s">
        <v>367</v>
      </c>
      <c r="H24" s="370" t="s">
        <v>361</v>
      </c>
      <c r="I24" s="370"/>
      <c r="J24" s="370"/>
      <c r="K24" s="370"/>
    </row>
  </sheetData>
  <sheetProtection/>
  <mergeCells count="9">
    <mergeCell ref="H3:I3"/>
    <mergeCell ref="F4:G4"/>
    <mergeCell ref="H4:I4"/>
    <mergeCell ref="B3:B5"/>
    <mergeCell ref="C3:C5"/>
    <mergeCell ref="A3:A5"/>
    <mergeCell ref="D3:D5"/>
    <mergeCell ref="E3:E5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G19"/>
  <sheetViews>
    <sheetView view="pageBreakPreview" zoomScale="85" zoomScaleSheetLayoutView="85" zoomScalePageLayoutView="0" workbookViewId="0" topLeftCell="A1">
      <selection activeCell="H20" sqref="A1:H20"/>
    </sheetView>
  </sheetViews>
  <sheetFormatPr defaultColWidth="9.00390625" defaultRowHeight="18" customHeight="1"/>
  <cols>
    <col min="1" max="1" width="27.28125" style="37" customWidth="1"/>
    <col min="2" max="2" width="21.00390625" style="37" customWidth="1"/>
    <col min="3" max="3" width="23.421875" style="37" customWidth="1"/>
    <col min="4" max="4" width="22.140625" style="37" customWidth="1"/>
    <col min="5" max="5" width="24.140625" style="37" customWidth="1"/>
    <col min="6" max="6" width="9.140625" style="37" bestFit="1" customWidth="1"/>
    <col min="7" max="7" width="9.8515625" style="37" bestFit="1" customWidth="1"/>
    <col min="8" max="8" width="7.7109375" style="37" customWidth="1"/>
    <col min="9" max="9" width="9.140625" style="37" bestFit="1" customWidth="1"/>
    <col min="10" max="16384" width="9.00390625" style="37" customWidth="1"/>
  </cols>
  <sheetData>
    <row r="1" s="244" customFormat="1" ht="27.75" customHeight="1">
      <c r="A1" s="244" t="s">
        <v>349</v>
      </c>
    </row>
    <row r="2" spans="1:5" ht="19.5" customHeight="1">
      <c r="A2" s="673" t="s">
        <v>274</v>
      </c>
      <c r="B2" s="675" t="s">
        <v>529</v>
      </c>
      <c r="C2" s="677" t="s">
        <v>530</v>
      </c>
      <c r="D2" s="679" t="s">
        <v>531</v>
      </c>
      <c r="E2" s="740" t="s">
        <v>532</v>
      </c>
    </row>
    <row r="3" spans="1:5" ht="22.5" customHeight="1">
      <c r="A3" s="674"/>
      <c r="B3" s="676"/>
      <c r="C3" s="678"/>
      <c r="D3" s="679"/>
      <c r="E3" s="741"/>
    </row>
    <row r="4" spans="1:5" s="258" customFormat="1" ht="22.5" customHeight="1">
      <c r="A4" s="425" t="s">
        <v>533</v>
      </c>
      <c r="B4" s="425" t="s">
        <v>674</v>
      </c>
      <c r="C4" s="425" t="s">
        <v>675</v>
      </c>
      <c r="D4" s="425" t="s">
        <v>676</v>
      </c>
      <c r="E4" s="425">
        <v>5</v>
      </c>
    </row>
    <row r="5" spans="1:5" s="258" customFormat="1" ht="22.5" customHeight="1">
      <c r="A5" s="425" t="s">
        <v>677</v>
      </c>
      <c r="B5" s="425" t="s">
        <v>678</v>
      </c>
      <c r="C5" s="506">
        <v>50000</v>
      </c>
      <c r="D5" s="425" t="s">
        <v>679</v>
      </c>
      <c r="E5" s="425">
        <v>4.33</v>
      </c>
    </row>
    <row r="6" spans="1:7" s="258" customFormat="1" ht="22.5" customHeight="1">
      <c r="A6" s="257"/>
      <c r="B6" s="257"/>
      <c r="C6" s="257"/>
      <c r="D6" s="257"/>
      <c r="E6" s="257"/>
      <c r="G6" s="417"/>
    </row>
    <row r="7" spans="1:7" s="258" customFormat="1" ht="22.5" customHeight="1">
      <c r="A7" s="257"/>
      <c r="B7" s="257"/>
      <c r="C7" s="257"/>
      <c r="D7" s="257"/>
      <c r="E7" s="257"/>
      <c r="G7" s="417"/>
    </row>
    <row r="8" spans="1:7" s="258" customFormat="1" ht="22.5" customHeight="1">
      <c r="A8" s="257"/>
      <c r="B8" s="257"/>
      <c r="C8" s="257"/>
      <c r="D8" s="257"/>
      <c r="E8" s="257"/>
      <c r="F8" s="259"/>
      <c r="G8" s="417"/>
    </row>
    <row r="9" spans="1:7" s="258" customFormat="1" ht="22.5" customHeight="1">
      <c r="A9" s="257"/>
      <c r="B9" s="257"/>
      <c r="C9" s="257"/>
      <c r="D9" s="257"/>
      <c r="E9" s="257"/>
      <c r="F9" s="259"/>
      <c r="G9" s="417"/>
    </row>
    <row r="10" spans="1:7" s="258" customFormat="1" ht="22.5" customHeight="1">
      <c r="A10" s="257"/>
      <c r="B10" s="257"/>
      <c r="C10" s="257"/>
      <c r="D10" s="257"/>
      <c r="E10" s="257"/>
      <c r="F10" s="259"/>
      <c r="G10" s="417"/>
    </row>
    <row r="11" spans="1:7" s="258" customFormat="1" ht="22.5" customHeight="1">
      <c r="A11" s="257"/>
      <c r="B11" s="257"/>
      <c r="C11" s="257"/>
      <c r="D11" s="257"/>
      <c r="E11" s="257"/>
      <c r="F11" s="259"/>
      <c r="G11" s="259"/>
    </row>
    <row r="12" spans="1:7" s="258" customFormat="1" ht="22.5" customHeight="1">
      <c r="A12" s="257"/>
      <c r="B12" s="257"/>
      <c r="C12" s="257"/>
      <c r="D12" s="257"/>
      <c r="E12" s="257"/>
      <c r="F12" s="259"/>
      <c r="G12" s="259"/>
    </row>
    <row r="13" spans="5:7" ht="18" customHeight="1">
      <c r="E13" s="130"/>
      <c r="F13" s="130"/>
      <c r="G13" s="130"/>
    </row>
    <row r="14" spans="1:7" ht="18" customHeight="1">
      <c r="A14" s="418" t="s">
        <v>534</v>
      </c>
      <c r="E14" s="130"/>
      <c r="F14" s="130"/>
      <c r="G14" s="130"/>
    </row>
    <row r="15" spans="6:7" ht="18" customHeight="1">
      <c r="F15" s="130"/>
      <c r="G15" s="130"/>
    </row>
    <row r="16" spans="6:7" ht="18" customHeight="1">
      <c r="F16" s="130"/>
      <c r="G16" s="130"/>
    </row>
    <row r="17" spans="3:7" ht="18" customHeight="1">
      <c r="C17" s="146" t="s">
        <v>555</v>
      </c>
      <c r="D17" s="91"/>
      <c r="F17" s="130"/>
      <c r="G17" s="130"/>
    </row>
    <row r="18" spans="3:7" ht="18" customHeight="1">
      <c r="C18" s="149" t="s">
        <v>556</v>
      </c>
      <c r="D18" s="419"/>
      <c r="E18" s="130"/>
      <c r="F18" s="130"/>
      <c r="G18" s="130"/>
    </row>
    <row r="19" spans="3:4" ht="18" customHeight="1">
      <c r="C19" s="151" t="s">
        <v>557</v>
      </c>
      <c r="D19" s="97"/>
    </row>
  </sheetData>
  <sheetProtection/>
  <mergeCells count="5">
    <mergeCell ref="E2:E3"/>
    <mergeCell ref="A2:A3"/>
    <mergeCell ref="B2:B3"/>
    <mergeCell ref="C2:C3"/>
    <mergeCell ref="D2:D3"/>
  </mergeCells>
  <printOptions horizontalCentered="1"/>
  <pageMargins left="0.35433070866141736" right="0.31496062992125984" top="0.5905511811023623" bottom="0.5118110236220472" header="0.31496062992125984" footer="0.31496062992125984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R65"/>
  <sheetViews>
    <sheetView view="pageBreakPreview" zoomScale="85" zoomScaleSheetLayoutView="85" zoomScalePageLayoutView="0" workbookViewId="0" topLeftCell="A1">
      <selection activeCell="B30" sqref="B30"/>
    </sheetView>
  </sheetViews>
  <sheetFormatPr defaultColWidth="9.140625" defaultRowHeight="21" customHeight="1"/>
  <cols>
    <col min="1" max="1" width="43.28125" style="144" customWidth="1"/>
    <col min="2" max="2" width="12.140625" style="231" customWidth="1"/>
    <col min="3" max="6" width="12.140625" style="133" customWidth="1"/>
    <col min="7" max="8" width="13.7109375" style="144" customWidth="1"/>
    <col min="9" max="9" width="7.57421875" style="133" customWidth="1"/>
    <col min="10" max="10" width="9.28125" style="133" customWidth="1"/>
    <col min="11" max="11" width="9.140625" style="133" customWidth="1"/>
    <col min="12" max="12" width="8.8515625" style="133" customWidth="1"/>
    <col min="13" max="13" width="8.00390625" style="133" customWidth="1"/>
    <col min="14" max="14" width="7.8515625" style="144" customWidth="1"/>
    <col min="15" max="15" width="8.28125" style="144" customWidth="1"/>
    <col min="16" max="16" width="9.7109375" style="133" customWidth="1"/>
    <col min="17" max="17" width="8.421875" style="133" customWidth="1"/>
    <col min="18" max="18" width="8.8515625" style="133" customWidth="1"/>
    <col min="19" max="16384" width="9.140625" style="144" customWidth="1"/>
  </cols>
  <sheetData>
    <row r="1" spans="1:18" s="261" customFormat="1" ht="24" customHeight="1">
      <c r="A1" s="272" t="s">
        <v>350</v>
      </c>
      <c r="B1" s="273"/>
      <c r="C1" s="274"/>
      <c r="D1" s="274"/>
      <c r="E1" s="274"/>
      <c r="F1" s="274"/>
      <c r="G1" s="275"/>
      <c r="H1" s="275"/>
      <c r="I1" s="260"/>
      <c r="J1" s="260"/>
      <c r="K1" s="260"/>
      <c r="L1" s="260"/>
      <c r="M1" s="260"/>
      <c r="P1" s="260"/>
      <c r="Q1" s="260"/>
      <c r="R1" s="260"/>
    </row>
    <row r="2" spans="1:2" ht="6.75" customHeight="1">
      <c r="A2" s="132"/>
      <c r="B2" s="221"/>
    </row>
    <row r="3" spans="1:17" s="264" customFormat="1" ht="21" customHeight="1">
      <c r="A3" s="276" t="s">
        <v>127</v>
      </c>
      <c r="B3" s="277" t="s">
        <v>280</v>
      </c>
      <c r="C3" s="277" t="s">
        <v>281</v>
      </c>
      <c r="D3" s="277" t="s">
        <v>282</v>
      </c>
      <c r="E3" s="277" t="s">
        <v>283</v>
      </c>
      <c r="F3" s="277" t="s">
        <v>284</v>
      </c>
      <c r="G3" s="277" t="s">
        <v>285</v>
      </c>
      <c r="H3" s="277" t="s">
        <v>286</v>
      </c>
      <c r="I3" s="271"/>
      <c r="J3" s="271"/>
      <c r="K3" s="271"/>
      <c r="L3" s="271"/>
      <c r="M3" s="271"/>
      <c r="N3" s="271"/>
      <c r="O3" s="271"/>
      <c r="P3" s="271"/>
      <c r="Q3" s="271"/>
    </row>
    <row r="4" spans="1:18" ht="16.5" customHeight="1">
      <c r="A4" s="278" t="s">
        <v>219</v>
      </c>
      <c r="B4" s="279"/>
      <c r="C4" s="279"/>
      <c r="D4" s="279"/>
      <c r="E4" s="279"/>
      <c r="F4" s="279"/>
      <c r="G4" s="280">
        <f>SUM(B4:F4)</f>
        <v>0</v>
      </c>
      <c r="H4" s="281">
        <f aca="true" t="shared" si="0" ref="H4:H13">IF(G4&gt;=5,5,IF(G4&gt;=4,4,IF(G4&gt;=3,3,IF(G4&gt;=2,2,IF(G4&gt;=1,1,0)))))</f>
        <v>0</v>
      </c>
      <c r="I4" s="229"/>
      <c r="J4" s="229"/>
      <c r="K4" s="229"/>
      <c r="L4" s="229"/>
      <c r="M4" s="229"/>
      <c r="N4" s="229"/>
      <c r="O4" s="229"/>
      <c r="P4" s="229"/>
      <c r="Q4" s="229"/>
      <c r="R4" s="144"/>
    </row>
    <row r="5" spans="1:18" ht="16.5" customHeight="1">
      <c r="A5" s="278" t="s">
        <v>220</v>
      </c>
      <c r="B5" s="279"/>
      <c r="C5" s="279"/>
      <c r="D5" s="279"/>
      <c r="E5" s="279"/>
      <c r="F5" s="279"/>
      <c r="G5" s="280">
        <f aca="true" t="shared" si="1" ref="G5:G13">SUM(B5:F5)</f>
        <v>0</v>
      </c>
      <c r="H5" s="281">
        <f t="shared" si="0"/>
        <v>0</v>
      </c>
      <c r="I5" s="229"/>
      <c r="J5" s="229"/>
      <c r="K5" s="229"/>
      <c r="L5" s="229"/>
      <c r="M5" s="229"/>
      <c r="N5" s="229"/>
      <c r="O5" s="229"/>
      <c r="P5" s="229"/>
      <c r="Q5" s="229"/>
      <c r="R5" s="144"/>
    </row>
    <row r="6" spans="1:18" ht="16.5" customHeight="1">
      <c r="A6" s="278" t="s">
        <v>221</v>
      </c>
      <c r="B6" s="279"/>
      <c r="C6" s="279"/>
      <c r="D6" s="279"/>
      <c r="E6" s="279"/>
      <c r="F6" s="279"/>
      <c r="G6" s="280">
        <f t="shared" si="1"/>
        <v>0</v>
      </c>
      <c r="H6" s="281">
        <f t="shared" si="0"/>
        <v>0</v>
      </c>
      <c r="I6" s="229"/>
      <c r="J6" s="229"/>
      <c r="K6" s="229"/>
      <c r="L6" s="229"/>
      <c r="M6" s="229"/>
      <c r="N6" s="229"/>
      <c r="O6" s="229"/>
      <c r="P6" s="229"/>
      <c r="Q6" s="229"/>
      <c r="R6" s="144"/>
    </row>
    <row r="7" spans="1:18" ht="16.5" customHeight="1">
      <c r="A7" s="282" t="s">
        <v>222</v>
      </c>
      <c r="B7" s="279"/>
      <c r="C7" s="279"/>
      <c r="D7" s="279"/>
      <c r="E7" s="279"/>
      <c r="F7" s="279"/>
      <c r="G7" s="280">
        <f t="shared" si="1"/>
        <v>0</v>
      </c>
      <c r="H7" s="281">
        <f t="shared" si="0"/>
        <v>0</v>
      </c>
      <c r="I7" s="229"/>
      <c r="J7" s="229"/>
      <c r="K7" s="229"/>
      <c r="L7" s="229"/>
      <c r="M7" s="229"/>
      <c r="N7" s="229"/>
      <c r="O7" s="229"/>
      <c r="P7" s="229"/>
      <c r="Q7" s="229"/>
      <c r="R7" s="144"/>
    </row>
    <row r="8" spans="1:18" ht="16.5" customHeight="1">
      <c r="A8" s="278" t="s">
        <v>223</v>
      </c>
      <c r="B8" s="279"/>
      <c r="C8" s="279"/>
      <c r="D8" s="279"/>
      <c r="E8" s="279"/>
      <c r="F8" s="279"/>
      <c r="G8" s="280">
        <f t="shared" si="1"/>
        <v>0</v>
      </c>
      <c r="H8" s="281">
        <f t="shared" si="0"/>
        <v>0</v>
      </c>
      <c r="I8" s="229"/>
      <c r="J8" s="229"/>
      <c r="K8" s="229"/>
      <c r="L8" s="229"/>
      <c r="M8" s="229"/>
      <c r="N8" s="229"/>
      <c r="O8" s="229"/>
      <c r="P8" s="229"/>
      <c r="Q8" s="229"/>
      <c r="R8" s="144"/>
    </row>
    <row r="9" spans="1:18" ht="16.5" customHeight="1">
      <c r="A9" s="278" t="s">
        <v>224</v>
      </c>
      <c r="B9" s="279"/>
      <c r="C9" s="279"/>
      <c r="D9" s="279"/>
      <c r="E9" s="279"/>
      <c r="F9" s="279"/>
      <c r="G9" s="280">
        <f t="shared" si="1"/>
        <v>0</v>
      </c>
      <c r="H9" s="281">
        <f t="shared" si="0"/>
        <v>0</v>
      </c>
      <c r="I9" s="229"/>
      <c r="J9" s="229"/>
      <c r="K9" s="229"/>
      <c r="L9" s="229"/>
      <c r="M9" s="229"/>
      <c r="N9" s="229"/>
      <c r="O9" s="229"/>
      <c r="P9" s="229"/>
      <c r="Q9" s="229"/>
      <c r="R9" s="144"/>
    </row>
    <row r="10" spans="1:18" ht="16.5" customHeight="1">
      <c r="A10" s="278" t="s">
        <v>225</v>
      </c>
      <c r="B10" s="283"/>
      <c r="C10" s="283"/>
      <c r="D10" s="283"/>
      <c r="E10" s="283"/>
      <c r="F10" s="283"/>
      <c r="G10" s="280">
        <f t="shared" si="1"/>
        <v>0</v>
      </c>
      <c r="H10" s="281">
        <f t="shared" si="0"/>
        <v>0</v>
      </c>
      <c r="I10" s="229"/>
      <c r="J10" s="229"/>
      <c r="K10" s="229"/>
      <c r="L10" s="229"/>
      <c r="M10" s="229"/>
      <c r="N10" s="229"/>
      <c r="O10" s="229"/>
      <c r="P10" s="229"/>
      <c r="Q10" s="229"/>
      <c r="R10" s="144"/>
    </row>
    <row r="11" spans="1:18" ht="16.5" customHeight="1">
      <c r="A11" s="278" t="s">
        <v>226</v>
      </c>
      <c r="B11" s="283"/>
      <c r="C11" s="283"/>
      <c r="D11" s="283"/>
      <c r="E11" s="283"/>
      <c r="F11" s="283"/>
      <c r="G11" s="280">
        <f t="shared" si="1"/>
        <v>0</v>
      </c>
      <c r="H11" s="281">
        <f t="shared" si="0"/>
        <v>0</v>
      </c>
      <c r="I11" s="229"/>
      <c r="J11" s="229"/>
      <c r="K11" s="229"/>
      <c r="L11" s="229"/>
      <c r="M11" s="229"/>
      <c r="N11" s="229"/>
      <c r="O11" s="229"/>
      <c r="P11" s="229"/>
      <c r="Q11" s="229"/>
      <c r="R11" s="144"/>
    </row>
    <row r="12" spans="1:18" ht="16.5" customHeight="1">
      <c r="A12" s="284" t="s">
        <v>227</v>
      </c>
      <c r="B12" s="283"/>
      <c r="C12" s="283"/>
      <c r="D12" s="283"/>
      <c r="E12" s="283"/>
      <c r="F12" s="283"/>
      <c r="G12" s="280">
        <f t="shared" si="1"/>
        <v>0</v>
      </c>
      <c r="H12" s="281">
        <f t="shared" si="0"/>
        <v>0</v>
      </c>
      <c r="I12" s="229"/>
      <c r="J12" s="229"/>
      <c r="K12" s="229"/>
      <c r="L12" s="229"/>
      <c r="M12" s="229"/>
      <c r="N12" s="229"/>
      <c r="O12" s="229"/>
      <c r="P12" s="229"/>
      <c r="Q12" s="229"/>
      <c r="R12" s="144"/>
    </row>
    <row r="13" spans="1:18" ht="21" customHeight="1">
      <c r="A13" s="285" t="s">
        <v>0</v>
      </c>
      <c r="B13" s="286"/>
      <c r="C13" s="286"/>
      <c r="D13" s="286"/>
      <c r="E13" s="286"/>
      <c r="F13" s="286"/>
      <c r="G13" s="287">
        <f t="shared" si="1"/>
        <v>0</v>
      </c>
      <c r="H13" s="288">
        <f t="shared" si="0"/>
        <v>0</v>
      </c>
      <c r="I13" s="229"/>
      <c r="J13" s="229"/>
      <c r="K13" s="229"/>
      <c r="L13" s="229"/>
      <c r="M13" s="229"/>
      <c r="N13" s="229"/>
      <c r="O13" s="229"/>
      <c r="P13" s="229"/>
      <c r="Q13" s="229"/>
      <c r="R13" s="144"/>
    </row>
    <row r="14" spans="1:18" ht="9.75" customHeight="1">
      <c r="A14" s="229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144"/>
    </row>
    <row r="15" spans="1:18" ht="21" customHeight="1">
      <c r="A15" s="289" t="s">
        <v>279</v>
      </c>
      <c r="B15" s="682" t="s">
        <v>230</v>
      </c>
      <c r="C15" s="683"/>
      <c r="D15" s="683"/>
      <c r="E15" s="684"/>
      <c r="F15" s="682" t="s">
        <v>231</v>
      </c>
      <c r="G15" s="683"/>
      <c r="H15" s="684"/>
      <c r="I15" s="229"/>
      <c r="J15" s="229"/>
      <c r="K15" s="229"/>
      <c r="L15" s="229"/>
      <c r="M15" s="229"/>
      <c r="N15" s="229"/>
      <c r="O15" s="229"/>
      <c r="P15" s="229"/>
      <c r="Q15" s="229"/>
      <c r="R15" s="144"/>
    </row>
    <row r="16" spans="1:18" ht="35.25" customHeight="1">
      <c r="A16" s="291" t="s">
        <v>275</v>
      </c>
      <c r="B16" s="681"/>
      <c r="C16" s="681"/>
      <c r="D16" s="681"/>
      <c r="E16" s="681"/>
      <c r="F16" s="680"/>
      <c r="G16" s="680"/>
      <c r="H16" s="680"/>
      <c r="I16" s="229"/>
      <c r="J16" s="229"/>
      <c r="K16" s="229"/>
      <c r="L16" s="229"/>
      <c r="M16" s="229"/>
      <c r="N16" s="229"/>
      <c r="O16" s="229"/>
      <c r="P16" s="229"/>
      <c r="Q16" s="229"/>
      <c r="R16" s="144"/>
    </row>
    <row r="17" spans="1:18" ht="29.25" customHeight="1">
      <c r="A17" s="291" t="s">
        <v>123</v>
      </c>
      <c r="B17" s="680"/>
      <c r="C17" s="680"/>
      <c r="D17" s="680"/>
      <c r="E17" s="680"/>
      <c r="F17" s="680"/>
      <c r="G17" s="680"/>
      <c r="H17" s="680"/>
      <c r="I17" s="229"/>
      <c r="J17" s="229"/>
      <c r="K17" s="229"/>
      <c r="L17" s="229"/>
      <c r="M17" s="229"/>
      <c r="N17" s="229"/>
      <c r="O17" s="229"/>
      <c r="P17" s="229"/>
      <c r="Q17" s="229"/>
      <c r="R17" s="144"/>
    </row>
    <row r="18" spans="1:18" ht="35.25" customHeight="1">
      <c r="A18" s="291" t="s">
        <v>276</v>
      </c>
      <c r="B18" s="680"/>
      <c r="C18" s="680"/>
      <c r="D18" s="680"/>
      <c r="E18" s="680"/>
      <c r="F18" s="680"/>
      <c r="G18" s="680"/>
      <c r="H18" s="680"/>
      <c r="I18" s="229"/>
      <c r="J18" s="229"/>
      <c r="K18" s="229"/>
      <c r="L18" s="229"/>
      <c r="M18" s="229"/>
      <c r="N18" s="229"/>
      <c r="O18" s="229"/>
      <c r="P18" s="229"/>
      <c r="Q18" s="229"/>
      <c r="R18" s="144"/>
    </row>
    <row r="19" spans="1:18" ht="37.5" customHeight="1">
      <c r="A19" s="291" t="s">
        <v>277</v>
      </c>
      <c r="B19" s="680"/>
      <c r="C19" s="680"/>
      <c r="D19" s="680"/>
      <c r="E19" s="680"/>
      <c r="F19" s="680"/>
      <c r="G19" s="680"/>
      <c r="H19" s="680"/>
      <c r="I19" s="229"/>
      <c r="J19" s="229"/>
      <c r="K19" s="229"/>
      <c r="L19" s="229"/>
      <c r="M19" s="229"/>
      <c r="N19" s="229"/>
      <c r="O19" s="229"/>
      <c r="P19" s="229"/>
      <c r="Q19" s="229"/>
      <c r="R19" s="144"/>
    </row>
    <row r="20" spans="1:18" ht="33.75" customHeight="1">
      <c r="A20" s="290" t="s">
        <v>278</v>
      </c>
      <c r="B20" s="680"/>
      <c r="C20" s="680"/>
      <c r="D20" s="680"/>
      <c r="E20" s="680"/>
      <c r="F20" s="680"/>
      <c r="G20" s="680"/>
      <c r="H20" s="680"/>
      <c r="I20" s="229"/>
      <c r="J20" s="229"/>
      <c r="K20" s="229"/>
      <c r="L20" s="229"/>
      <c r="M20" s="229"/>
      <c r="N20" s="229"/>
      <c r="O20" s="229"/>
      <c r="P20" s="229"/>
      <c r="Q20" s="229"/>
      <c r="R20" s="144"/>
    </row>
    <row r="21" spans="2:18" s="264" customFormat="1" ht="15.75" customHeight="1">
      <c r="B21" s="295"/>
      <c r="C21" s="263"/>
      <c r="D21" s="263"/>
      <c r="E21" s="263"/>
      <c r="F21" s="263"/>
      <c r="I21" s="263"/>
      <c r="J21" s="263"/>
      <c r="K21" s="263"/>
      <c r="L21" s="263"/>
      <c r="M21" s="263"/>
      <c r="P21" s="263"/>
      <c r="Q21" s="263"/>
      <c r="R21" s="263"/>
    </row>
    <row r="22" ht="15.75" customHeight="1">
      <c r="B22" s="230"/>
    </row>
    <row r="23" ht="15.75" customHeight="1">
      <c r="B23" s="230"/>
    </row>
    <row r="24" ht="21" customHeight="1">
      <c r="B24" s="230"/>
    </row>
    <row r="25" ht="21" customHeight="1">
      <c r="B25" s="230"/>
    </row>
    <row r="26" ht="21" customHeight="1">
      <c r="B26" s="230"/>
    </row>
    <row r="27" ht="21" customHeight="1">
      <c r="B27" s="230"/>
    </row>
    <row r="28" ht="21" customHeight="1">
      <c r="B28" s="230"/>
    </row>
    <row r="29" ht="21" customHeight="1">
      <c r="B29" s="230"/>
    </row>
    <row r="30" ht="21" customHeight="1">
      <c r="B30" s="230"/>
    </row>
    <row r="31" ht="21" customHeight="1">
      <c r="B31" s="230"/>
    </row>
    <row r="32" ht="21" customHeight="1">
      <c r="B32" s="230"/>
    </row>
    <row r="33" ht="21" customHeight="1">
      <c r="B33" s="230"/>
    </row>
    <row r="34" ht="21" customHeight="1">
      <c r="B34" s="230"/>
    </row>
    <row r="35" ht="21" customHeight="1">
      <c r="B35" s="230"/>
    </row>
    <row r="36" ht="21" customHeight="1">
      <c r="B36" s="230"/>
    </row>
    <row r="37" ht="21" customHeight="1">
      <c r="B37" s="230"/>
    </row>
    <row r="38" ht="21" customHeight="1">
      <c r="B38" s="230"/>
    </row>
    <row r="39" ht="21" customHeight="1">
      <c r="B39" s="230"/>
    </row>
    <row r="40" ht="21" customHeight="1">
      <c r="B40" s="230"/>
    </row>
    <row r="41" ht="21" customHeight="1">
      <c r="B41" s="230"/>
    </row>
    <row r="42" ht="21" customHeight="1">
      <c r="B42" s="230"/>
    </row>
    <row r="43" ht="21" customHeight="1">
      <c r="B43" s="230"/>
    </row>
    <row r="44" ht="21" customHeight="1">
      <c r="B44" s="230"/>
    </row>
    <row r="45" ht="21" customHeight="1">
      <c r="B45" s="230"/>
    </row>
    <row r="46" ht="21" customHeight="1">
      <c r="B46" s="230"/>
    </row>
    <row r="47" ht="21" customHeight="1">
      <c r="B47" s="230"/>
    </row>
    <row r="48" ht="21" customHeight="1">
      <c r="B48" s="230"/>
    </row>
    <row r="49" ht="21" customHeight="1">
      <c r="B49" s="230"/>
    </row>
    <row r="50" ht="21" customHeight="1">
      <c r="B50" s="230"/>
    </row>
    <row r="51" ht="21" customHeight="1">
      <c r="B51" s="230"/>
    </row>
    <row r="52" ht="21" customHeight="1">
      <c r="B52" s="230"/>
    </row>
    <row r="53" ht="21" customHeight="1">
      <c r="B53" s="230"/>
    </row>
    <row r="54" ht="21" customHeight="1">
      <c r="B54" s="230"/>
    </row>
    <row r="55" ht="21" customHeight="1">
      <c r="B55" s="230"/>
    </row>
    <row r="56" ht="21" customHeight="1">
      <c r="B56" s="230"/>
    </row>
    <row r="57" ht="21" customHeight="1">
      <c r="B57" s="230"/>
    </row>
    <row r="58" ht="21" customHeight="1">
      <c r="B58" s="230"/>
    </row>
    <row r="59" ht="21" customHeight="1">
      <c r="B59" s="230"/>
    </row>
    <row r="60" ht="21" customHeight="1">
      <c r="B60" s="230"/>
    </row>
    <row r="61" ht="21" customHeight="1">
      <c r="B61" s="230"/>
    </row>
    <row r="62" ht="21" customHeight="1">
      <c r="B62" s="230"/>
    </row>
    <row r="63" ht="21" customHeight="1">
      <c r="B63" s="230"/>
    </row>
    <row r="64" ht="21" customHeight="1">
      <c r="B64" s="230"/>
    </row>
    <row r="65" ht="21" customHeight="1">
      <c r="B65" s="230"/>
    </row>
  </sheetData>
  <sheetProtection/>
  <mergeCells count="12">
    <mergeCell ref="B15:E15"/>
    <mergeCell ref="F15:H15"/>
    <mergeCell ref="F16:H16"/>
    <mergeCell ref="F17:H17"/>
    <mergeCell ref="F18:H18"/>
    <mergeCell ref="B18:E18"/>
    <mergeCell ref="B17:E17"/>
    <mergeCell ref="B16:E16"/>
    <mergeCell ref="F19:H19"/>
    <mergeCell ref="F20:H20"/>
    <mergeCell ref="B20:E20"/>
    <mergeCell ref="B19:E19"/>
  </mergeCells>
  <conditionalFormatting sqref="H4:H13">
    <cfRule type="cellIs" priority="1" dxfId="2" operator="between" stopIfTrue="1">
      <formula>0</formula>
      <formula>2.5</formula>
    </cfRule>
    <cfRule type="cellIs" priority="2" dxfId="1" operator="between" stopIfTrue="1">
      <formula>2.51</formula>
      <formula>3.5</formula>
    </cfRule>
    <cfRule type="cellIs" priority="3" dxfId="0" operator="between" stopIfTrue="1">
      <formula>3.51</formula>
      <formula>5</formula>
    </cfRule>
  </conditionalFormatting>
  <printOptions horizontalCentered="1"/>
  <pageMargins left="0.15748031496062992" right="0.15748031496062992" top="0.5511811023622047" bottom="0.2362204724409449" header="0.4724409448818898" footer="0.31496062992125984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99FF"/>
  </sheetPr>
  <dimension ref="A1:T99"/>
  <sheetViews>
    <sheetView view="pageBreakPreview" zoomScale="85" zoomScaleSheetLayoutView="85" zoomScalePageLayoutView="0" workbookViewId="0" topLeftCell="J1">
      <selection activeCell="G16" sqref="G16"/>
    </sheetView>
  </sheetViews>
  <sheetFormatPr defaultColWidth="9.140625" defaultRowHeight="21" customHeight="1"/>
  <cols>
    <col min="1" max="1" width="5.28125" style="144" customWidth="1"/>
    <col min="2" max="2" width="33.7109375" style="231" customWidth="1"/>
    <col min="3" max="3" width="20.421875" style="133" customWidth="1"/>
    <col min="4" max="4" width="19.421875" style="133" customWidth="1"/>
    <col min="5" max="5" width="14.7109375" style="133" customWidth="1"/>
    <col min="6" max="6" width="11.7109375" style="133" customWidth="1"/>
    <col min="7" max="7" width="12.421875" style="144" customWidth="1"/>
    <col min="8" max="8" width="16.57421875" style="144" customWidth="1"/>
    <col min="9" max="9" width="14.421875" style="133" customWidth="1"/>
    <col min="10" max="10" width="8.421875" style="133" customWidth="1"/>
    <col min="11" max="11" width="33.7109375" style="133" customWidth="1"/>
    <col min="12" max="14" width="13.8515625" style="133" customWidth="1"/>
    <col min="15" max="15" width="10.421875" style="133" customWidth="1"/>
    <col min="16" max="17" width="10.421875" style="144" customWidth="1"/>
    <col min="18" max="19" width="10.421875" style="133" customWidth="1"/>
    <col min="20" max="20" width="11.57421875" style="133" customWidth="1"/>
    <col min="21" max="16384" width="9.140625" style="144" customWidth="1"/>
  </cols>
  <sheetData>
    <row r="1" spans="1:20" s="275" customFormat="1" ht="24" customHeight="1">
      <c r="A1" s="272" t="s">
        <v>351</v>
      </c>
      <c r="B1" s="273"/>
      <c r="C1" s="274"/>
      <c r="D1" s="274"/>
      <c r="E1" s="274"/>
      <c r="F1" s="274"/>
      <c r="I1" s="274"/>
      <c r="J1" s="274" t="str">
        <f>A1</f>
        <v>รายละเอียด หลักฐาน ตัวบ่งชี้ที่ ๙  การเรียนรู้และเสริมสร้างความเข้มแข็งของชุมชนหรือองค์กรภายนอก </v>
      </c>
      <c r="K1" s="274"/>
      <c r="L1" s="274"/>
      <c r="M1" s="274"/>
      <c r="N1" s="274"/>
      <c r="O1" s="274"/>
      <c r="R1" s="274"/>
      <c r="S1" s="274"/>
      <c r="T1" s="274"/>
    </row>
    <row r="2" spans="1:10" ht="22.5" customHeight="1">
      <c r="A2" s="131" t="s">
        <v>288</v>
      </c>
      <c r="B2" s="221"/>
      <c r="J2" s="274" t="str">
        <f>A2</f>
        <v>ภาควิชา/หน่วยงาน .....................................................................</v>
      </c>
    </row>
    <row r="3" spans="1:2" ht="8.25" customHeight="1">
      <c r="A3" s="132"/>
      <c r="B3" s="221"/>
    </row>
    <row r="4" spans="1:20" ht="21" customHeight="1">
      <c r="A4" s="685" t="s">
        <v>91</v>
      </c>
      <c r="B4" s="685" t="s">
        <v>287</v>
      </c>
      <c r="C4" s="687" t="s">
        <v>92</v>
      </c>
      <c r="D4" s="687" t="s">
        <v>289</v>
      </c>
      <c r="E4" s="687" t="s">
        <v>93</v>
      </c>
      <c r="F4" s="687" t="s">
        <v>82</v>
      </c>
      <c r="G4" s="687"/>
      <c r="H4" s="687" t="s">
        <v>94</v>
      </c>
      <c r="I4" s="687" t="s">
        <v>95</v>
      </c>
      <c r="J4" s="685" t="s">
        <v>91</v>
      </c>
      <c r="K4" s="685" t="s">
        <v>287</v>
      </c>
      <c r="L4" s="688" t="s">
        <v>96</v>
      </c>
      <c r="M4" s="689"/>
      <c r="N4" s="690"/>
      <c r="O4" s="688" t="s">
        <v>84</v>
      </c>
      <c r="P4" s="689"/>
      <c r="Q4" s="689"/>
      <c r="R4" s="689"/>
      <c r="S4" s="690"/>
      <c r="T4" s="687" t="s">
        <v>97</v>
      </c>
    </row>
    <row r="5" spans="1:20" ht="42.75" customHeight="1">
      <c r="A5" s="686"/>
      <c r="B5" s="686"/>
      <c r="C5" s="687"/>
      <c r="D5" s="687"/>
      <c r="E5" s="687"/>
      <c r="F5" s="227" t="s">
        <v>85</v>
      </c>
      <c r="G5" s="227" t="s">
        <v>98</v>
      </c>
      <c r="H5" s="687"/>
      <c r="I5" s="687"/>
      <c r="J5" s="686"/>
      <c r="K5" s="686"/>
      <c r="L5" s="226" t="s">
        <v>99</v>
      </c>
      <c r="M5" s="226" t="s">
        <v>100</v>
      </c>
      <c r="N5" s="226" t="s">
        <v>101</v>
      </c>
      <c r="O5" s="227" t="s">
        <v>102</v>
      </c>
      <c r="P5" s="227" t="s">
        <v>86</v>
      </c>
      <c r="Q5" s="227" t="s">
        <v>103</v>
      </c>
      <c r="R5" s="227" t="s">
        <v>104</v>
      </c>
      <c r="S5" s="227" t="s">
        <v>105</v>
      </c>
      <c r="T5" s="687"/>
    </row>
    <row r="6" spans="1:20" s="297" customFormat="1" ht="21" customHeight="1">
      <c r="A6" s="296"/>
      <c r="B6" s="298"/>
      <c r="C6" s="298"/>
      <c r="D6" s="298"/>
      <c r="E6" s="298"/>
      <c r="F6" s="298"/>
      <c r="G6" s="298"/>
      <c r="H6" s="298"/>
      <c r="I6" s="298"/>
      <c r="J6" s="296">
        <f aca="true" t="shared" si="0" ref="J6:K11">A6</f>
        <v>0</v>
      </c>
      <c r="K6" s="296">
        <f t="shared" si="0"/>
        <v>0</v>
      </c>
      <c r="L6" s="296"/>
      <c r="M6" s="296"/>
      <c r="N6" s="296"/>
      <c r="O6" s="296"/>
      <c r="P6" s="296"/>
      <c r="Q6" s="296"/>
      <c r="R6" s="296"/>
      <c r="S6" s="296"/>
      <c r="T6" s="296"/>
    </row>
    <row r="7" spans="1:20" s="297" customFormat="1" ht="21" customHeight="1">
      <c r="A7" s="296"/>
      <c r="B7" s="298"/>
      <c r="C7" s="298"/>
      <c r="D7" s="298"/>
      <c r="E7" s="298"/>
      <c r="F7" s="298"/>
      <c r="G7" s="298"/>
      <c r="H7" s="298"/>
      <c r="I7" s="298"/>
      <c r="J7" s="296">
        <f t="shared" si="0"/>
        <v>0</v>
      </c>
      <c r="K7" s="296">
        <f t="shared" si="0"/>
        <v>0</v>
      </c>
      <c r="L7" s="296"/>
      <c r="M7" s="296"/>
      <c r="N7" s="296"/>
      <c r="O7" s="296"/>
      <c r="P7" s="296"/>
      <c r="Q7" s="296"/>
      <c r="R7" s="296"/>
      <c r="S7" s="296"/>
      <c r="T7" s="296"/>
    </row>
    <row r="8" spans="1:20" s="297" customFormat="1" ht="21" customHeight="1">
      <c r="A8" s="296"/>
      <c r="B8" s="298"/>
      <c r="C8" s="298"/>
      <c r="D8" s="298"/>
      <c r="E8" s="298"/>
      <c r="F8" s="298"/>
      <c r="G8" s="298"/>
      <c r="H8" s="298"/>
      <c r="I8" s="298"/>
      <c r="J8" s="296">
        <f t="shared" si="0"/>
        <v>0</v>
      </c>
      <c r="K8" s="296">
        <f t="shared" si="0"/>
        <v>0</v>
      </c>
      <c r="L8" s="296"/>
      <c r="M8" s="296"/>
      <c r="N8" s="296"/>
      <c r="O8" s="296"/>
      <c r="P8" s="296"/>
      <c r="Q8" s="296"/>
      <c r="R8" s="296"/>
      <c r="S8" s="296"/>
      <c r="T8" s="296"/>
    </row>
    <row r="9" spans="1:20" s="297" customFormat="1" ht="21" customHeight="1">
      <c r="A9" s="296"/>
      <c r="B9" s="298"/>
      <c r="C9" s="298"/>
      <c r="D9" s="298"/>
      <c r="E9" s="298"/>
      <c r="F9" s="298"/>
      <c r="G9" s="298"/>
      <c r="H9" s="298"/>
      <c r="I9" s="298"/>
      <c r="J9" s="296">
        <f t="shared" si="0"/>
        <v>0</v>
      </c>
      <c r="K9" s="296">
        <f t="shared" si="0"/>
        <v>0</v>
      </c>
      <c r="L9" s="296"/>
      <c r="M9" s="296"/>
      <c r="N9" s="296"/>
      <c r="O9" s="296"/>
      <c r="P9" s="296"/>
      <c r="Q9" s="296"/>
      <c r="R9" s="296"/>
      <c r="S9" s="296"/>
      <c r="T9" s="296"/>
    </row>
    <row r="10" spans="1:20" s="297" customFormat="1" ht="21" customHeight="1">
      <c r="A10" s="296"/>
      <c r="B10" s="298"/>
      <c r="C10" s="298"/>
      <c r="D10" s="298"/>
      <c r="E10" s="298"/>
      <c r="F10" s="298"/>
      <c r="G10" s="298"/>
      <c r="H10" s="298"/>
      <c r="I10" s="298"/>
      <c r="J10" s="296">
        <f t="shared" si="0"/>
        <v>0</v>
      </c>
      <c r="K10" s="296">
        <f t="shared" si="0"/>
        <v>0</v>
      </c>
      <c r="L10" s="296"/>
      <c r="M10" s="296"/>
      <c r="N10" s="296"/>
      <c r="O10" s="296"/>
      <c r="P10" s="296"/>
      <c r="Q10" s="296"/>
      <c r="R10" s="296"/>
      <c r="S10" s="296"/>
      <c r="T10" s="296"/>
    </row>
    <row r="11" spans="1:20" s="297" customFormat="1" ht="21" customHeight="1">
      <c r="A11" s="296"/>
      <c r="B11" s="298"/>
      <c r="C11" s="298"/>
      <c r="D11" s="298"/>
      <c r="E11" s="298"/>
      <c r="F11" s="298"/>
      <c r="G11" s="298"/>
      <c r="H11" s="298"/>
      <c r="I11" s="298"/>
      <c r="J11" s="296">
        <f t="shared" si="0"/>
        <v>0</v>
      </c>
      <c r="K11" s="296">
        <f t="shared" si="0"/>
        <v>0</v>
      </c>
      <c r="L11" s="296"/>
      <c r="M11" s="296"/>
      <c r="N11" s="296"/>
      <c r="O11" s="296"/>
      <c r="P11" s="296"/>
      <c r="Q11" s="296"/>
      <c r="R11" s="296"/>
      <c r="S11" s="296"/>
      <c r="T11" s="296"/>
    </row>
    <row r="12" spans="1:20" ht="21" customHeight="1">
      <c r="A12" s="299" t="s">
        <v>107</v>
      </c>
      <c r="B12" s="303"/>
      <c r="C12" s="262"/>
      <c r="D12" s="262"/>
      <c r="E12" s="262"/>
      <c r="F12" s="262"/>
      <c r="G12" s="262"/>
      <c r="H12" s="262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</row>
    <row r="13" spans="1:20" ht="21" customHeight="1">
      <c r="A13" s="300" t="s">
        <v>108</v>
      </c>
      <c r="B13" s="300"/>
      <c r="C13" s="300"/>
      <c r="D13" s="300"/>
      <c r="E13" s="300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144"/>
    </row>
    <row r="14" spans="1:20" ht="21" customHeight="1">
      <c r="A14" s="301" t="s">
        <v>325</v>
      </c>
      <c r="B14" s="144"/>
      <c r="C14" s="301"/>
      <c r="D14" s="144"/>
      <c r="E14" s="300"/>
      <c r="F14" s="144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144"/>
    </row>
    <row r="15" spans="1:20" ht="21" customHeight="1">
      <c r="A15" s="301" t="s">
        <v>324</v>
      </c>
      <c r="B15" s="144"/>
      <c r="C15" s="301"/>
      <c r="D15" s="144"/>
      <c r="E15" s="300"/>
      <c r="F15" s="144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144"/>
    </row>
    <row r="16" spans="1:20" ht="21" customHeight="1">
      <c r="A16" s="301" t="s">
        <v>323</v>
      </c>
      <c r="B16" s="144"/>
      <c r="C16" s="301"/>
      <c r="D16" s="144"/>
      <c r="E16" s="300"/>
      <c r="F16" s="144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144"/>
    </row>
    <row r="17" spans="1:20" ht="21" customHeight="1">
      <c r="A17" s="300" t="s">
        <v>109</v>
      </c>
      <c r="B17" s="144"/>
      <c r="C17" s="300"/>
      <c r="D17" s="144"/>
      <c r="E17" s="300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144"/>
    </row>
    <row r="18" spans="1:4" ht="21" customHeight="1">
      <c r="A18" s="301" t="s">
        <v>320</v>
      </c>
      <c r="D18" s="301"/>
    </row>
    <row r="19" spans="1:20" ht="21" customHeight="1">
      <c r="A19" s="301" t="s">
        <v>321</v>
      </c>
      <c r="B19" s="144"/>
      <c r="C19" s="300"/>
      <c r="D19" s="301"/>
      <c r="E19" s="300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144"/>
    </row>
    <row r="20" spans="1:20" ht="21" customHeight="1">
      <c r="A20" s="301" t="s">
        <v>322</v>
      </c>
      <c r="B20" s="144"/>
      <c r="C20" s="300"/>
      <c r="D20" s="301"/>
      <c r="E20" s="300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144"/>
    </row>
    <row r="21" spans="1:20" ht="21" customHeight="1">
      <c r="A21" s="302" t="s">
        <v>110</v>
      </c>
      <c r="B21" s="144"/>
      <c r="C21" s="144"/>
      <c r="D21" s="300"/>
      <c r="E21" s="300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144"/>
    </row>
    <row r="22" spans="1:20" ht="21" customHeight="1">
      <c r="A22" s="301" t="s">
        <v>331</v>
      </c>
      <c r="B22" s="144"/>
      <c r="C22" s="144"/>
      <c r="D22" s="301"/>
      <c r="E22" s="300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144"/>
    </row>
    <row r="23" spans="1:20" ht="21" customHeight="1">
      <c r="A23" s="301" t="s">
        <v>326</v>
      </c>
      <c r="B23" s="300"/>
      <c r="C23" s="300"/>
      <c r="D23" s="301"/>
      <c r="E23" s="300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144"/>
    </row>
    <row r="24" spans="1:20" ht="21" customHeight="1">
      <c r="A24" s="301" t="s">
        <v>327</v>
      </c>
      <c r="B24" s="144"/>
      <c r="C24" s="144"/>
      <c r="D24" s="301"/>
      <c r="E24" s="300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144"/>
    </row>
    <row r="25" spans="1:20" ht="21" customHeight="1">
      <c r="A25" s="301" t="s">
        <v>328</v>
      </c>
      <c r="B25" s="144"/>
      <c r="C25" s="144"/>
      <c r="D25" s="301"/>
      <c r="E25" s="300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144"/>
    </row>
    <row r="26" spans="1:20" ht="21" customHeight="1">
      <c r="A26" s="301" t="s">
        <v>329</v>
      </c>
      <c r="B26" s="144"/>
      <c r="C26" s="144"/>
      <c r="D26" s="301"/>
      <c r="E26" s="300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144"/>
    </row>
    <row r="27" spans="1:20" ht="21" customHeight="1">
      <c r="A27" s="302" t="s">
        <v>330</v>
      </c>
      <c r="B27" s="144"/>
      <c r="C27" s="300"/>
      <c r="E27" s="301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144"/>
    </row>
    <row r="28" spans="2:20" ht="21" customHeight="1">
      <c r="B28" s="144"/>
      <c r="C28" s="144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144"/>
    </row>
    <row r="29" spans="2:20" ht="21" customHeight="1">
      <c r="B29" s="144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144"/>
    </row>
    <row r="30" spans="2:20" ht="21" customHeight="1"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144"/>
    </row>
    <row r="31" spans="1:20" ht="21" customHeight="1">
      <c r="A31" s="229"/>
      <c r="B31" s="144"/>
      <c r="C31" s="144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144"/>
    </row>
    <row r="32" spans="1:20" ht="21" customHeight="1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144"/>
    </row>
    <row r="33" spans="1:20" ht="21" customHeight="1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144"/>
    </row>
    <row r="34" spans="1:20" ht="21" customHeight="1">
      <c r="A34" s="229"/>
      <c r="B34" s="144"/>
      <c r="C34" s="144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144"/>
    </row>
    <row r="35" spans="1:20" ht="21" customHeight="1">
      <c r="A35" s="229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144"/>
    </row>
    <row r="36" spans="1:20" ht="21" customHeight="1">
      <c r="A36" s="229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144"/>
    </row>
    <row r="37" spans="2:20" ht="21" customHeight="1"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144"/>
    </row>
    <row r="38" spans="1:20" ht="21" customHeight="1">
      <c r="A38" s="229"/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144"/>
    </row>
    <row r="39" spans="1:20" ht="21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144"/>
    </row>
    <row r="40" spans="1:20" ht="21" customHeight="1">
      <c r="A40" s="230"/>
      <c r="B40" s="133"/>
      <c r="F40" s="144"/>
      <c r="H40" s="133"/>
      <c r="O40" s="144"/>
      <c r="Q40" s="133"/>
      <c r="T40" s="144"/>
    </row>
    <row r="41" spans="1:20" ht="21" customHeight="1">
      <c r="A41" s="230"/>
      <c r="B41" s="133"/>
      <c r="F41" s="144"/>
      <c r="H41" s="133"/>
      <c r="O41" s="144"/>
      <c r="Q41" s="133"/>
      <c r="T41" s="144"/>
    </row>
    <row r="42" spans="1:20" ht="21" customHeight="1">
      <c r="A42" s="230"/>
      <c r="B42" s="133"/>
      <c r="F42" s="144"/>
      <c r="H42" s="133"/>
      <c r="O42" s="144"/>
      <c r="Q42" s="133"/>
      <c r="T42" s="144"/>
    </row>
    <row r="43" spans="1:20" ht="21" customHeight="1">
      <c r="A43" s="230"/>
      <c r="B43" s="133"/>
      <c r="F43" s="144"/>
      <c r="H43" s="133"/>
      <c r="O43" s="144"/>
      <c r="Q43" s="133"/>
      <c r="T43" s="144"/>
    </row>
    <row r="44" spans="1:20" ht="21" customHeight="1">
      <c r="A44" s="230"/>
      <c r="B44" s="133"/>
      <c r="F44" s="144"/>
      <c r="H44" s="133"/>
      <c r="O44" s="144"/>
      <c r="Q44" s="133"/>
      <c r="T44" s="144"/>
    </row>
    <row r="45" spans="1:20" ht="21" customHeight="1">
      <c r="A45" s="230"/>
      <c r="B45" s="133"/>
      <c r="F45" s="144"/>
      <c r="H45" s="133"/>
      <c r="O45" s="144"/>
      <c r="Q45" s="133"/>
      <c r="T45" s="144"/>
    </row>
    <row r="46" ht="21" customHeight="1">
      <c r="B46" s="230"/>
    </row>
    <row r="47" ht="21" customHeight="1">
      <c r="B47" s="230"/>
    </row>
    <row r="48" ht="21" customHeight="1">
      <c r="B48" s="230"/>
    </row>
    <row r="49" ht="21" customHeight="1">
      <c r="B49" s="230"/>
    </row>
    <row r="50" ht="21" customHeight="1">
      <c r="B50" s="230"/>
    </row>
    <row r="51" ht="21" customHeight="1">
      <c r="B51" s="230"/>
    </row>
    <row r="52" ht="21" customHeight="1">
      <c r="B52" s="230"/>
    </row>
    <row r="53" ht="21" customHeight="1">
      <c r="B53" s="230"/>
    </row>
    <row r="54" ht="21" customHeight="1">
      <c r="B54" s="230"/>
    </row>
    <row r="55" ht="21" customHeight="1">
      <c r="B55" s="230"/>
    </row>
    <row r="56" ht="21" customHeight="1">
      <c r="B56" s="230"/>
    </row>
    <row r="57" ht="21" customHeight="1">
      <c r="B57" s="230"/>
    </row>
    <row r="58" ht="21" customHeight="1">
      <c r="B58" s="230"/>
    </row>
    <row r="59" ht="21" customHeight="1">
      <c r="B59" s="230"/>
    </row>
    <row r="60" ht="21" customHeight="1">
      <c r="B60" s="230"/>
    </row>
    <row r="61" ht="21" customHeight="1">
      <c r="B61" s="230"/>
    </row>
    <row r="62" ht="21" customHeight="1">
      <c r="B62" s="230"/>
    </row>
    <row r="63" ht="21" customHeight="1">
      <c r="B63" s="230"/>
    </row>
    <row r="64" ht="21" customHeight="1">
      <c r="B64" s="230"/>
    </row>
    <row r="65" ht="21" customHeight="1">
      <c r="B65" s="230"/>
    </row>
    <row r="66" ht="21" customHeight="1">
      <c r="B66" s="230"/>
    </row>
    <row r="67" ht="21" customHeight="1">
      <c r="B67" s="230"/>
    </row>
    <row r="68" ht="21" customHeight="1">
      <c r="B68" s="230"/>
    </row>
    <row r="69" ht="21" customHeight="1">
      <c r="B69" s="230"/>
    </row>
    <row r="70" ht="21" customHeight="1">
      <c r="B70" s="230"/>
    </row>
    <row r="71" ht="21" customHeight="1">
      <c r="B71" s="230"/>
    </row>
    <row r="72" ht="21" customHeight="1">
      <c r="B72" s="230"/>
    </row>
    <row r="73" ht="21" customHeight="1">
      <c r="B73" s="230"/>
    </row>
    <row r="74" ht="21" customHeight="1">
      <c r="B74" s="230"/>
    </row>
    <row r="75" ht="21" customHeight="1">
      <c r="B75" s="230"/>
    </row>
    <row r="76" ht="21" customHeight="1">
      <c r="B76" s="230"/>
    </row>
    <row r="77" ht="21" customHeight="1">
      <c r="B77" s="230"/>
    </row>
    <row r="78" ht="21" customHeight="1">
      <c r="B78" s="230"/>
    </row>
    <row r="79" ht="21" customHeight="1">
      <c r="B79" s="230"/>
    </row>
    <row r="80" ht="21" customHeight="1">
      <c r="B80" s="230"/>
    </row>
    <row r="81" ht="21" customHeight="1">
      <c r="B81" s="230"/>
    </row>
    <row r="82" ht="21" customHeight="1">
      <c r="B82" s="230"/>
    </row>
    <row r="83" ht="21" customHeight="1">
      <c r="B83" s="230"/>
    </row>
    <row r="84" ht="21" customHeight="1">
      <c r="B84" s="230"/>
    </row>
    <row r="85" ht="21" customHeight="1">
      <c r="B85" s="230"/>
    </row>
    <row r="86" ht="21" customHeight="1">
      <c r="B86" s="230"/>
    </row>
    <row r="87" ht="21" customHeight="1">
      <c r="B87" s="230"/>
    </row>
    <row r="88" ht="21" customHeight="1">
      <c r="B88" s="230"/>
    </row>
    <row r="89" ht="21" customHeight="1">
      <c r="B89" s="230"/>
    </row>
    <row r="90" ht="21" customHeight="1">
      <c r="B90" s="230"/>
    </row>
    <row r="91" ht="21" customHeight="1">
      <c r="B91" s="230"/>
    </row>
    <row r="92" ht="21" customHeight="1">
      <c r="B92" s="230"/>
    </row>
    <row r="93" ht="21" customHeight="1">
      <c r="B93" s="230"/>
    </row>
    <row r="94" ht="21" customHeight="1">
      <c r="B94" s="230"/>
    </row>
    <row r="95" ht="21" customHeight="1">
      <c r="B95" s="230"/>
    </row>
    <row r="96" ht="21" customHeight="1">
      <c r="B96" s="230"/>
    </row>
    <row r="97" ht="21" customHeight="1">
      <c r="B97" s="230"/>
    </row>
    <row r="98" ht="21" customHeight="1">
      <c r="B98" s="230"/>
    </row>
    <row r="99" ht="21" customHeight="1">
      <c r="B99" s="230"/>
    </row>
  </sheetData>
  <sheetProtection/>
  <mergeCells count="13">
    <mergeCell ref="F4:G4"/>
    <mergeCell ref="I4:I5"/>
    <mergeCell ref="H4:H5"/>
    <mergeCell ref="L4:N4"/>
    <mergeCell ref="O4:S4"/>
    <mergeCell ref="J4:J5"/>
    <mergeCell ref="K4:K5"/>
    <mergeCell ref="T4:T5"/>
    <mergeCell ref="A4:A5"/>
    <mergeCell ref="B4:B5"/>
    <mergeCell ref="E4:E5"/>
    <mergeCell ref="D4:D5"/>
    <mergeCell ref="C4:C5"/>
  </mergeCells>
  <printOptions horizontalCentered="1"/>
  <pageMargins left="0.4330708661417323" right="0.3937007874015748" top="0.64" bottom="0.22" header="0.3937007874015748" footer="0.3937007874015748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H25"/>
  <sheetViews>
    <sheetView view="pageBreakPreview" zoomScaleSheetLayoutView="100" zoomScalePageLayoutView="0" workbookViewId="0" topLeftCell="A1">
      <selection activeCell="G3" sqref="G3"/>
    </sheetView>
  </sheetViews>
  <sheetFormatPr defaultColWidth="9.00390625" defaultRowHeight="18" customHeight="1"/>
  <cols>
    <col min="1" max="1" width="32.421875" style="77" customWidth="1"/>
    <col min="2" max="6" width="8.57421875" style="77" customWidth="1"/>
    <col min="7" max="7" width="12.00390625" style="77" customWidth="1"/>
    <col min="8" max="8" width="19.7109375" style="77" customWidth="1"/>
    <col min="9" max="16384" width="9.00390625" style="77" customWidth="1"/>
  </cols>
  <sheetData>
    <row r="1" spans="1:8" ht="18" customHeight="1">
      <c r="A1" s="103" t="s">
        <v>352</v>
      </c>
      <c r="B1" s="78"/>
      <c r="C1" s="79"/>
      <c r="D1" s="78"/>
      <c r="E1" s="79"/>
      <c r="F1" s="79"/>
      <c r="G1" s="79"/>
      <c r="H1" s="78"/>
    </row>
    <row r="2" spans="2:8" ht="7.5" customHeight="1">
      <c r="B2" s="78"/>
      <c r="C2" s="79"/>
      <c r="D2" s="78"/>
      <c r="E2" s="79"/>
      <c r="F2" s="79"/>
      <c r="G2" s="79"/>
      <c r="H2" s="78"/>
    </row>
    <row r="3" spans="1:8" ht="18" customHeight="1">
      <c r="A3" s="691" t="s">
        <v>127</v>
      </c>
      <c r="B3" s="693" t="s">
        <v>112</v>
      </c>
      <c r="C3" s="694"/>
      <c r="D3" s="694"/>
      <c r="E3" s="694"/>
      <c r="F3" s="694"/>
      <c r="G3" s="80" t="s">
        <v>57</v>
      </c>
      <c r="H3" s="80" t="s">
        <v>83</v>
      </c>
    </row>
    <row r="4" spans="1:8" ht="18" customHeight="1">
      <c r="A4" s="692"/>
      <c r="B4" s="81" t="s">
        <v>113</v>
      </c>
      <c r="C4" s="82" t="s">
        <v>114</v>
      </c>
      <c r="D4" s="83" t="s">
        <v>115</v>
      </c>
      <c r="E4" s="84" t="s">
        <v>116</v>
      </c>
      <c r="F4" s="82" t="s">
        <v>117</v>
      </c>
      <c r="G4" s="85" t="s">
        <v>111</v>
      </c>
      <c r="H4" s="85" t="s">
        <v>118</v>
      </c>
    </row>
    <row r="5" spans="1:8" ht="18" customHeight="1">
      <c r="A5" s="98" t="s">
        <v>219</v>
      </c>
      <c r="B5" s="100"/>
      <c r="C5" s="100"/>
      <c r="D5" s="100"/>
      <c r="E5" s="100"/>
      <c r="F5" s="100"/>
      <c r="G5" s="100">
        <f>SUM(B5:F5)</f>
        <v>0</v>
      </c>
      <c r="H5" s="101">
        <f>G5</f>
        <v>0</v>
      </c>
    </row>
    <row r="6" spans="1:8" ht="18" customHeight="1">
      <c r="A6" s="98" t="s">
        <v>220</v>
      </c>
      <c r="B6" s="100"/>
      <c r="C6" s="100"/>
      <c r="D6" s="100"/>
      <c r="E6" s="100"/>
      <c r="F6" s="100"/>
      <c r="G6" s="100">
        <f>SUM(B6:F6)</f>
        <v>0</v>
      </c>
      <c r="H6" s="101">
        <f>G6</f>
        <v>0</v>
      </c>
    </row>
    <row r="7" spans="1:8" ht="18" customHeight="1">
      <c r="A7" s="98" t="s">
        <v>221</v>
      </c>
      <c r="B7" s="100"/>
      <c r="C7" s="100"/>
      <c r="D7" s="100"/>
      <c r="E7" s="100"/>
      <c r="F7" s="100"/>
      <c r="G7" s="100">
        <f>SUM(B7:F7)</f>
        <v>0</v>
      </c>
      <c r="H7" s="101">
        <f>G7</f>
        <v>0</v>
      </c>
    </row>
    <row r="8" spans="1:8" ht="18" customHeight="1">
      <c r="A8" s="98" t="s">
        <v>222</v>
      </c>
      <c r="B8" s="100"/>
      <c r="C8" s="100"/>
      <c r="D8" s="100"/>
      <c r="E8" s="100"/>
      <c r="F8" s="100"/>
      <c r="G8" s="100">
        <f aca="true" t="shared" si="0" ref="G8:G14">SUM(B8:F8)</f>
        <v>0</v>
      </c>
      <c r="H8" s="101">
        <f aca="true" t="shared" si="1" ref="H8:H14">G8</f>
        <v>0</v>
      </c>
    </row>
    <row r="9" spans="1:8" ht="18" customHeight="1">
      <c r="A9" s="98" t="s">
        <v>223</v>
      </c>
      <c r="B9" s="100"/>
      <c r="C9" s="100"/>
      <c r="D9" s="100"/>
      <c r="E9" s="100"/>
      <c r="F9" s="100"/>
      <c r="G9" s="100">
        <f t="shared" si="0"/>
        <v>0</v>
      </c>
      <c r="H9" s="101">
        <f t="shared" si="1"/>
        <v>0</v>
      </c>
    </row>
    <row r="10" spans="1:8" ht="18" customHeight="1">
      <c r="A10" s="98" t="s">
        <v>224</v>
      </c>
      <c r="B10" s="100"/>
      <c r="C10" s="100"/>
      <c r="D10" s="100"/>
      <c r="E10" s="100"/>
      <c r="F10" s="100"/>
      <c r="G10" s="100">
        <f t="shared" si="0"/>
        <v>0</v>
      </c>
      <c r="H10" s="101">
        <f t="shared" si="1"/>
        <v>0</v>
      </c>
    </row>
    <row r="11" spans="1:8" ht="18" customHeight="1">
      <c r="A11" s="98" t="s">
        <v>225</v>
      </c>
      <c r="B11" s="100"/>
      <c r="C11" s="100"/>
      <c r="D11" s="100"/>
      <c r="E11" s="100"/>
      <c r="F11" s="100"/>
      <c r="G11" s="100">
        <f t="shared" si="0"/>
        <v>0</v>
      </c>
      <c r="H11" s="101">
        <f t="shared" si="1"/>
        <v>0</v>
      </c>
    </row>
    <row r="12" spans="1:8" ht="18" customHeight="1">
      <c r="A12" s="98" t="s">
        <v>226</v>
      </c>
      <c r="B12" s="100"/>
      <c r="C12" s="100"/>
      <c r="D12" s="100"/>
      <c r="E12" s="100"/>
      <c r="F12" s="100"/>
      <c r="G12" s="100">
        <f t="shared" si="0"/>
        <v>0</v>
      </c>
      <c r="H12" s="101">
        <f t="shared" si="1"/>
        <v>0</v>
      </c>
    </row>
    <row r="13" spans="1:8" ht="18" customHeight="1">
      <c r="A13" s="98" t="s">
        <v>227</v>
      </c>
      <c r="B13" s="100"/>
      <c r="C13" s="100"/>
      <c r="D13" s="100"/>
      <c r="E13" s="100"/>
      <c r="F13" s="100"/>
      <c r="G13" s="100">
        <f t="shared" si="0"/>
        <v>0</v>
      </c>
      <c r="H13" s="101">
        <f t="shared" si="1"/>
        <v>0</v>
      </c>
    </row>
    <row r="14" spans="1:8" ht="18" customHeight="1">
      <c r="A14" s="99" t="s">
        <v>0</v>
      </c>
      <c r="B14" s="102"/>
      <c r="C14" s="102"/>
      <c r="D14" s="102"/>
      <c r="E14" s="102"/>
      <c r="F14" s="102"/>
      <c r="G14" s="102">
        <f t="shared" si="0"/>
        <v>0</v>
      </c>
      <c r="H14" s="101">
        <f t="shared" si="1"/>
        <v>0</v>
      </c>
    </row>
    <row r="15" spans="2:8" ht="11.25" customHeight="1">
      <c r="B15" s="87"/>
      <c r="C15" s="87"/>
      <c r="D15" s="87"/>
      <c r="E15" s="87"/>
      <c r="F15" s="87"/>
      <c r="G15" s="87"/>
      <c r="H15" s="78"/>
    </row>
    <row r="16" spans="1:8" ht="18" customHeight="1">
      <c r="A16" s="695" t="s">
        <v>229</v>
      </c>
      <c r="B16" s="696"/>
      <c r="C16" s="695" t="s">
        <v>230</v>
      </c>
      <c r="D16" s="703"/>
      <c r="E16" s="703"/>
      <c r="F16" s="696"/>
      <c r="G16" s="702" t="s">
        <v>231</v>
      </c>
      <c r="H16" s="702"/>
    </row>
    <row r="17" spans="1:8" ht="30" customHeight="1">
      <c r="A17" s="697" t="s">
        <v>122</v>
      </c>
      <c r="B17" s="698"/>
      <c r="C17" s="699"/>
      <c r="D17" s="700"/>
      <c r="E17" s="700"/>
      <c r="F17" s="701"/>
      <c r="G17" s="699"/>
      <c r="H17" s="701"/>
    </row>
    <row r="18" spans="1:8" ht="23.25" customHeight="1">
      <c r="A18" s="697" t="s">
        <v>123</v>
      </c>
      <c r="B18" s="698"/>
      <c r="C18" s="699"/>
      <c r="D18" s="700"/>
      <c r="E18" s="700"/>
      <c r="F18" s="701"/>
      <c r="G18" s="699"/>
      <c r="H18" s="701"/>
    </row>
    <row r="19" spans="1:8" ht="27.75" customHeight="1">
      <c r="A19" s="697" t="s">
        <v>124</v>
      </c>
      <c r="B19" s="698"/>
      <c r="C19" s="699"/>
      <c r="D19" s="700"/>
      <c r="E19" s="700"/>
      <c r="F19" s="701"/>
      <c r="G19" s="699"/>
      <c r="H19" s="701"/>
    </row>
    <row r="20" spans="1:8" ht="23.25" customHeight="1">
      <c r="A20" s="697" t="s">
        <v>125</v>
      </c>
      <c r="B20" s="698"/>
      <c r="C20" s="699"/>
      <c r="D20" s="700"/>
      <c r="E20" s="700"/>
      <c r="F20" s="701"/>
      <c r="G20" s="699"/>
      <c r="H20" s="701"/>
    </row>
    <row r="21" spans="1:8" ht="29.25" customHeight="1">
      <c r="A21" s="697" t="s">
        <v>126</v>
      </c>
      <c r="B21" s="698"/>
      <c r="C21" s="699"/>
      <c r="D21" s="700"/>
      <c r="E21" s="700"/>
      <c r="F21" s="701"/>
      <c r="G21" s="699"/>
      <c r="H21" s="701"/>
    </row>
    <row r="22" ht="18" customHeight="1">
      <c r="A22" s="86" t="s">
        <v>30</v>
      </c>
    </row>
    <row r="23" spans="1:8" ht="18" customHeight="1">
      <c r="A23" s="88" t="s">
        <v>119</v>
      </c>
      <c r="F23" s="89" t="s">
        <v>18</v>
      </c>
      <c r="G23" s="90"/>
      <c r="H23" s="91"/>
    </row>
    <row r="24" spans="1:8" ht="18" customHeight="1">
      <c r="A24" s="88" t="s">
        <v>120</v>
      </c>
      <c r="F24" s="93" t="s">
        <v>16</v>
      </c>
      <c r="G24" s="92"/>
      <c r="H24" s="94"/>
    </row>
    <row r="25" spans="1:8" ht="18" customHeight="1">
      <c r="A25" s="88" t="s">
        <v>121</v>
      </c>
      <c r="F25" s="95" t="s">
        <v>17</v>
      </c>
      <c r="G25" s="96"/>
      <c r="H25" s="97"/>
    </row>
  </sheetData>
  <sheetProtection/>
  <mergeCells count="20">
    <mergeCell ref="A21:B21"/>
    <mergeCell ref="G17:H17"/>
    <mergeCell ref="G16:H16"/>
    <mergeCell ref="C16:F16"/>
    <mergeCell ref="G21:H21"/>
    <mergeCell ref="G18:H18"/>
    <mergeCell ref="G19:H19"/>
    <mergeCell ref="G20:H20"/>
    <mergeCell ref="C21:F21"/>
    <mergeCell ref="C20:F20"/>
    <mergeCell ref="C19:F19"/>
    <mergeCell ref="A3:A4"/>
    <mergeCell ref="B3:F3"/>
    <mergeCell ref="A16:B16"/>
    <mergeCell ref="A20:B20"/>
    <mergeCell ref="A19:B19"/>
    <mergeCell ref="A17:B17"/>
    <mergeCell ref="C17:F17"/>
    <mergeCell ref="A18:B18"/>
    <mergeCell ref="C18:F18"/>
  </mergeCells>
  <conditionalFormatting sqref="H5:H14">
    <cfRule type="cellIs" priority="1" dxfId="2" operator="between" stopIfTrue="1">
      <formula>0</formula>
      <formula>2.5</formula>
    </cfRule>
    <cfRule type="cellIs" priority="2" dxfId="1" operator="between" stopIfTrue="1">
      <formula>2.51</formula>
      <formula>3.5</formula>
    </cfRule>
    <cfRule type="cellIs" priority="3" dxfId="0" operator="between" stopIfTrue="1">
      <formula>3.51</formula>
      <formula>5</formula>
    </cfRule>
  </conditionalFormatting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I26"/>
  <sheetViews>
    <sheetView view="pageBreakPreview" zoomScaleSheetLayoutView="100" zoomScalePageLayoutView="0" workbookViewId="0" topLeftCell="A13">
      <selection activeCell="C17" sqref="C17:I21"/>
    </sheetView>
  </sheetViews>
  <sheetFormatPr defaultColWidth="9.00390625" defaultRowHeight="15.75" customHeight="1"/>
  <cols>
    <col min="1" max="1" width="32.57421875" style="37" customWidth="1"/>
    <col min="2" max="7" width="8.8515625" style="37" customWidth="1"/>
    <col min="8" max="8" width="11.00390625" style="37" customWidth="1"/>
    <col min="9" max="9" width="9.7109375" style="37" customWidth="1"/>
    <col min="10" max="16384" width="9.00390625" style="37" customWidth="1"/>
  </cols>
  <sheetData>
    <row r="1" spans="1:8" ht="15.75" customHeight="1">
      <c r="A1" s="132" t="s">
        <v>353</v>
      </c>
      <c r="B1" s="144"/>
      <c r="C1" s="133"/>
      <c r="E1" s="154" t="s">
        <v>228</v>
      </c>
      <c r="F1" s="155"/>
      <c r="G1" s="133"/>
      <c r="H1" s="144"/>
    </row>
    <row r="2" spans="1:8" ht="15.75" customHeight="1">
      <c r="A2" s="132"/>
      <c r="B2" s="144"/>
      <c r="C2" s="133"/>
      <c r="D2" s="144"/>
      <c r="E2" s="133"/>
      <c r="F2" s="133"/>
      <c r="G2" s="133"/>
      <c r="H2" s="144"/>
    </row>
    <row r="3" spans="1:8" ht="15.75" customHeight="1">
      <c r="A3" s="706" t="s">
        <v>127</v>
      </c>
      <c r="B3" s="707" t="s">
        <v>112</v>
      </c>
      <c r="C3" s="707"/>
      <c r="D3" s="707"/>
      <c r="E3" s="707"/>
      <c r="F3" s="707"/>
      <c r="G3" s="156" t="s">
        <v>57</v>
      </c>
      <c r="H3" s="156" t="s">
        <v>83</v>
      </c>
    </row>
    <row r="4" spans="1:8" ht="15.75" customHeight="1">
      <c r="A4" s="706"/>
      <c r="B4" s="157" t="s">
        <v>113</v>
      </c>
      <c r="C4" s="156" t="s">
        <v>114</v>
      </c>
      <c r="D4" s="157" t="s">
        <v>115</v>
      </c>
      <c r="E4" s="156" t="s">
        <v>116</v>
      </c>
      <c r="F4" s="156" t="s">
        <v>117</v>
      </c>
      <c r="G4" s="157" t="s">
        <v>111</v>
      </c>
      <c r="H4" s="157" t="s">
        <v>118</v>
      </c>
    </row>
    <row r="5" spans="1:8" ht="15.75" customHeight="1">
      <c r="A5" s="136" t="s">
        <v>219</v>
      </c>
      <c r="B5" s="137"/>
      <c r="C5" s="137"/>
      <c r="D5" s="137"/>
      <c r="E5" s="137"/>
      <c r="F5" s="137"/>
      <c r="G5" s="137">
        <f>SUM(B5:F5)</f>
        <v>0</v>
      </c>
      <c r="H5" s="138">
        <f>G5</f>
        <v>0</v>
      </c>
    </row>
    <row r="6" spans="1:8" ht="15.75" customHeight="1">
      <c r="A6" s="136" t="s">
        <v>220</v>
      </c>
      <c r="B6" s="137"/>
      <c r="C6" s="137"/>
      <c r="D6" s="137"/>
      <c r="E6" s="137"/>
      <c r="F6" s="137"/>
      <c r="G6" s="137">
        <f>SUM(B6:F6)</f>
        <v>0</v>
      </c>
      <c r="H6" s="138">
        <f>G6</f>
        <v>0</v>
      </c>
    </row>
    <row r="7" spans="1:8" ht="15.75" customHeight="1">
      <c r="A7" s="136" t="s">
        <v>221</v>
      </c>
      <c r="B7" s="137"/>
      <c r="C7" s="137"/>
      <c r="D7" s="137"/>
      <c r="E7" s="137"/>
      <c r="F7" s="137"/>
      <c r="G7" s="137">
        <f>SUM(B7:F7)</f>
        <v>0</v>
      </c>
      <c r="H7" s="138">
        <f>G7</f>
        <v>0</v>
      </c>
    </row>
    <row r="8" spans="1:8" ht="15.75" customHeight="1">
      <c r="A8" s="136" t="s">
        <v>222</v>
      </c>
      <c r="B8" s="137"/>
      <c r="C8" s="137"/>
      <c r="D8" s="137"/>
      <c r="E8" s="137"/>
      <c r="F8" s="137"/>
      <c r="G8" s="137">
        <f aca="true" t="shared" si="0" ref="G8:G14">SUM(B8:F8)</f>
        <v>0</v>
      </c>
      <c r="H8" s="138">
        <f aca="true" t="shared" si="1" ref="H8:H14">G8</f>
        <v>0</v>
      </c>
    </row>
    <row r="9" spans="1:8" ht="15.75" customHeight="1">
      <c r="A9" s="136" t="s">
        <v>223</v>
      </c>
      <c r="B9" s="137"/>
      <c r="C9" s="137"/>
      <c r="D9" s="137"/>
      <c r="E9" s="137"/>
      <c r="F9" s="137"/>
      <c r="G9" s="137">
        <f t="shared" si="0"/>
        <v>0</v>
      </c>
      <c r="H9" s="138">
        <f t="shared" si="1"/>
        <v>0</v>
      </c>
    </row>
    <row r="10" spans="1:8" ht="15.75" customHeight="1">
      <c r="A10" s="136" t="s">
        <v>224</v>
      </c>
      <c r="B10" s="137"/>
      <c r="C10" s="137"/>
      <c r="D10" s="137"/>
      <c r="E10" s="137"/>
      <c r="F10" s="137"/>
      <c r="G10" s="137">
        <f t="shared" si="0"/>
        <v>0</v>
      </c>
      <c r="H10" s="138">
        <f t="shared" si="1"/>
        <v>0</v>
      </c>
    </row>
    <row r="11" spans="1:8" ht="15.75" customHeight="1">
      <c r="A11" s="136" t="s">
        <v>225</v>
      </c>
      <c r="B11" s="137"/>
      <c r="C11" s="137"/>
      <c r="D11" s="137"/>
      <c r="E11" s="137"/>
      <c r="F11" s="137"/>
      <c r="G11" s="137">
        <f t="shared" si="0"/>
        <v>0</v>
      </c>
      <c r="H11" s="138">
        <f t="shared" si="1"/>
        <v>0</v>
      </c>
    </row>
    <row r="12" spans="1:8" ht="15.75" customHeight="1">
      <c r="A12" s="136" t="s">
        <v>226</v>
      </c>
      <c r="B12" s="137"/>
      <c r="C12" s="137"/>
      <c r="D12" s="137"/>
      <c r="E12" s="137"/>
      <c r="F12" s="137"/>
      <c r="G12" s="137">
        <f t="shared" si="0"/>
        <v>0</v>
      </c>
      <c r="H12" s="138">
        <f t="shared" si="1"/>
        <v>0</v>
      </c>
    </row>
    <row r="13" spans="1:8" ht="15.75" customHeight="1">
      <c r="A13" s="136" t="s">
        <v>227</v>
      </c>
      <c r="B13" s="137"/>
      <c r="C13" s="137"/>
      <c r="D13" s="137"/>
      <c r="E13" s="137"/>
      <c r="F13" s="137"/>
      <c r="G13" s="137">
        <f t="shared" si="0"/>
        <v>0</v>
      </c>
      <c r="H13" s="138">
        <f t="shared" si="1"/>
        <v>0</v>
      </c>
    </row>
    <row r="14" spans="1:8" ht="15.75" customHeight="1">
      <c r="A14" s="139" t="s">
        <v>0</v>
      </c>
      <c r="B14" s="140"/>
      <c r="C14" s="140"/>
      <c r="D14" s="140"/>
      <c r="E14" s="140"/>
      <c r="F14" s="140"/>
      <c r="G14" s="140">
        <f t="shared" si="0"/>
        <v>0</v>
      </c>
      <c r="H14" s="138">
        <f t="shared" si="1"/>
        <v>0</v>
      </c>
    </row>
    <row r="16" spans="1:9" ht="15.75" customHeight="1">
      <c r="A16" s="709" t="s">
        <v>229</v>
      </c>
      <c r="B16" s="709"/>
      <c r="C16" s="709" t="s">
        <v>230</v>
      </c>
      <c r="D16" s="709"/>
      <c r="E16" s="709"/>
      <c r="F16" s="709"/>
      <c r="G16" s="709" t="s">
        <v>231</v>
      </c>
      <c r="H16" s="709"/>
      <c r="I16" s="709"/>
    </row>
    <row r="17" spans="1:9" ht="29.25" customHeight="1">
      <c r="A17" s="704" t="s">
        <v>128</v>
      </c>
      <c r="B17" s="704"/>
      <c r="C17" s="708"/>
      <c r="D17" s="708"/>
      <c r="E17" s="708"/>
      <c r="F17" s="708"/>
      <c r="G17" s="705"/>
      <c r="H17" s="705"/>
      <c r="I17" s="705"/>
    </row>
    <row r="18" spans="1:9" ht="32.25" customHeight="1">
      <c r="A18" s="704" t="s">
        <v>129</v>
      </c>
      <c r="B18" s="704"/>
      <c r="C18" s="708"/>
      <c r="D18" s="708"/>
      <c r="E18" s="708"/>
      <c r="F18" s="708"/>
      <c r="G18" s="705"/>
      <c r="H18" s="705"/>
      <c r="I18" s="705"/>
    </row>
    <row r="19" spans="1:9" ht="32.25" customHeight="1">
      <c r="A19" s="704" t="s">
        <v>130</v>
      </c>
      <c r="B19" s="704"/>
      <c r="C19" s="705"/>
      <c r="D19" s="705"/>
      <c r="E19" s="705"/>
      <c r="F19" s="705"/>
      <c r="G19" s="705"/>
      <c r="H19" s="705"/>
      <c r="I19" s="705"/>
    </row>
    <row r="20" spans="1:9" ht="30.75" customHeight="1">
      <c r="A20" s="704" t="s">
        <v>131</v>
      </c>
      <c r="B20" s="704"/>
      <c r="C20" s="705"/>
      <c r="D20" s="705"/>
      <c r="E20" s="705"/>
      <c r="F20" s="705"/>
      <c r="G20" s="705"/>
      <c r="H20" s="705"/>
      <c r="I20" s="705"/>
    </row>
    <row r="21" spans="1:9" ht="31.5" customHeight="1">
      <c r="A21" s="704" t="s">
        <v>132</v>
      </c>
      <c r="B21" s="704"/>
      <c r="C21" s="705"/>
      <c r="D21" s="705"/>
      <c r="E21" s="705"/>
      <c r="F21" s="705"/>
      <c r="G21" s="705"/>
      <c r="H21" s="705"/>
      <c r="I21" s="705"/>
    </row>
    <row r="23" spans="1:9" ht="15.75" customHeight="1">
      <c r="A23" s="141" t="s">
        <v>30</v>
      </c>
      <c r="B23" s="142"/>
      <c r="C23" s="142"/>
      <c r="D23" s="142"/>
      <c r="F23" s="146" t="s">
        <v>164</v>
      </c>
      <c r="G23" s="147"/>
      <c r="H23" s="147"/>
      <c r="I23" s="148"/>
    </row>
    <row r="24" spans="1:9" ht="15.75" customHeight="1">
      <c r="A24" s="158" t="s">
        <v>119</v>
      </c>
      <c r="B24" s="142"/>
      <c r="C24" s="142"/>
      <c r="D24" s="142"/>
      <c r="F24" s="149" t="s">
        <v>16</v>
      </c>
      <c r="G24" s="130"/>
      <c r="H24" s="130"/>
      <c r="I24" s="150"/>
    </row>
    <row r="25" spans="1:9" ht="15.75" customHeight="1">
      <c r="A25" s="158" t="s">
        <v>120</v>
      </c>
      <c r="B25" s="142"/>
      <c r="C25" s="142"/>
      <c r="D25" s="142"/>
      <c r="F25" s="151" t="s">
        <v>232</v>
      </c>
      <c r="G25" s="152"/>
      <c r="H25" s="152"/>
      <c r="I25" s="153"/>
    </row>
    <row r="26" spans="1:8" ht="15.75" customHeight="1">
      <c r="A26" s="158" t="s">
        <v>121</v>
      </c>
      <c r="B26" s="142"/>
      <c r="C26" s="142"/>
      <c r="D26" s="142"/>
      <c r="E26" s="142"/>
      <c r="F26" s="142"/>
      <c r="G26" s="142"/>
      <c r="H26" s="144"/>
    </row>
  </sheetData>
  <sheetProtection/>
  <mergeCells count="20">
    <mergeCell ref="C21:F21"/>
    <mergeCell ref="G21:I21"/>
    <mergeCell ref="G20:I20"/>
    <mergeCell ref="G19:I19"/>
    <mergeCell ref="C19:F19"/>
    <mergeCell ref="C20:F20"/>
    <mergeCell ref="G18:I18"/>
    <mergeCell ref="A3:A4"/>
    <mergeCell ref="B3:F3"/>
    <mergeCell ref="G17:I17"/>
    <mergeCell ref="C17:F17"/>
    <mergeCell ref="G16:I16"/>
    <mergeCell ref="A16:B16"/>
    <mergeCell ref="C16:F16"/>
    <mergeCell ref="A17:B17"/>
    <mergeCell ref="C18:F18"/>
    <mergeCell ref="A21:B21"/>
    <mergeCell ref="A20:B20"/>
    <mergeCell ref="A19:B19"/>
    <mergeCell ref="A18:B18"/>
  </mergeCells>
  <conditionalFormatting sqref="H5:H14">
    <cfRule type="cellIs" priority="1" dxfId="2" operator="between" stopIfTrue="1">
      <formula>0</formula>
      <formula>2.5</formula>
    </cfRule>
    <cfRule type="cellIs" priority="2" dxfId="1" operator="between" stopIfTrue="1">
      <formula>2.51</formula>
      <formula>3.5</formula>
    </cfRule>
    <cfRule type="cellIs" priority="3" dxfId="0" operator="between" stopIfTrue="1">
      <formula>3.51</formula>
      <formula>5</formula>
    </cfRule>
  </conditionalFormatting>
  <printOptions horizontalCentered="1"/>
  <pageMargins left="0.7086614173228347" right="0.7086614173228347" top="0.47" bottom="0.39" header="0.31496062992125984" footer="0.31496062992125984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G12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7.25" customHeight="1"/>
  <cols>
    <col min="1" max="1" width="39.00390625" style="55" customWidth="1"/>
    <col min="2" max="2" width="40.140625" style="55" customWidth="1"/>
    <col min="3" max="3" width="32.421875" style="55" customWidth="1"/>
    <col min="4" max="16384" width="9.00390625" style="55" customWidth="1"/>
  </cols>
  <sheetData>
    <row r="1" spans="1:3" ht="22.5" customHeight="1">
      <c r="A1" s="58" t="s">
        <v>400</v>
      </c>
      <c r="B1" s="59"/>
      <c r="C1" s="59"/>
    </row>
    <row r="2" spans="1:3" ht="12.75" customHeight="1">
      <c r="A2" s="58"/>
      <c r="B2" s="59"/>
      <c r="C2" s="59"/>
    </row>
    <row r="3" spans="1:3" ht="17.25" customHeight="1">
      <c r="A3" s="710" t="s">
        <v>19</v>
      </c>
      <c r="B3" s="60" t="s">
        <v>251</v>
      </c>
      <c r="C3" s="60" t="s">
        <v>83</v>
      </c>
    </row>
    <row r="4" spans="1:3" ht="17.25" customHeight="1">
      <c r="A4" s="711"/>
      <c r="B4" s="61" t="s">
        <v>133</v>
      </c>
      <c r="C4" s="61" t="s">
        <v>118</v>
      </c>
    </row>
    <row r="5" spans="1:3" s="62" customFormat="1" ht="27.75" customHeight="1">
      <c r="A5" s="387" t="s">
        <v>14</v>
      </c>
      <c r="B5" s="66"/>
      <c r="C5" s="67">
        <f>B5</f>
        <v>0</v>
      </c>
    </row>
    <row r="6" spans="1:3" ht="17.25" customHeight="1">
      <c r="A6" s="62"/>
      <c r="B6" s="63"/>
      <c r="C6" s="63"/>
    </row>
    <row r="7" spans="1:4" ht="17.25" customHeight="1">
      <c r="A7" s="64"/>
      <c r="B7" s="54" t="s">
        <v>162</v>
      </c>
      <c r="C7" s="65"/>
      <c r="D7" s="56"/>
    </row>
    <row r="8" spans="1:4" ht="17.25" customHeight="1">
      <c r="A8" s="65"/>
      <c r="B8" s="54" t="s">
        <v>16</v>
      </c>
      <c r="C8" s="65"/>
      <c r="D8" s="56"/>
    </row>
    <row r="9" spans="2:4" ht="17.25" customHeight="1">
      <c r="B9" s="54" t="s">
        <v>163</v>
      </c>
      <c r="D9" s="56"/>
    </row>
    <row r="10" spans="4:7" ht="17.25" customHeight="1">
      <c r="D10" s="56"/>
      <c r="E10" s="56"/>
      <c r="F10" s="56"/>
      <c r="G10" s="56"/>
    </row>
    <row r="11" spans="4:7" ht="17.25" customHeight="1">
      <c r="D11" s="56"/>
      <c r="E11" s="56"/>
      <c r="F11" s="56"/>
      <c r="G11" s="56"/>
    </row>
    <row r="12" spans="4:7" ht="17.25" customHeight="1">
      <c r="D12" s="57"/>
      <c r="E12" s="56"/>
      <c r="F12" s="56"/>
      <c r="G12" s="56"/>
    </row>
  </sheetData>
  <sheetProtection/>
  <mergeCells count="1">
    <mergeCell ref="A3:A4"/>
  </mergeCells>
  <conditionalFormatting sqref="C5">
    <cfRule type="cellIs" priority="1" dxfId="2" operator="between" stopIfTrue="1">
      <formula>0</formula>
      <formula>2.5</formula>
    </cfRule>
    <cfRule type="cellIs" priority="2" dxfId="1" operator="between" stopIfTrue="1">
      <formula>2.51</formula>
      <formula>3.5</formula>
    </cfRule>
    <cfRule type="cellIs" priority="3" dxfId="0" operator="between" stopIfTrue="1">
      <formula>3.51</formula>
      <formula>5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G10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5"/>
  <cols>
    <col min="1" max="1" width="36.8515625" style="105" customWidth="1"/>
    <col min="2" max="2" width="34.57421875" style="105" customWidth="1"/>
    <col min="3" max="3" width="23.7109375" style="105" customWidth="1"/>
    <col min="4" max="16384" width="9.00390625" style="105" customWidth="1"/>
  </cols>
  <sheetData>
    <row r="1" spans="1:3" s="110" customFormat="1" ht="15.75" customHeight="1">
      <c r="A1" s="106" t="s">
        <v>401</v>
      </c>
      <c r="B1" s="107"/>
      <c r="C1" s="107"/>
    </row>
    <row r="2" spans="1:3" ht="15" customHeight="1">
      <c r="A2" s="106" t="s">
        <v>106</v>
      </c>
      <c r="B2" s="107"/>
      <c r="C2" s="107"/>
    </row>
    <row r="3" spans="1:3" ht="12.75">
      <c r="A3" s="712" t="s">
        <v>19</v>
      </c>
      <c r="B3" s="108" t="s">
        <v>251</v>
      </c>
      <c r="C3" s="108" t="s">
        <v>83</v>
      </c>
    </row>
    <row r="4" spans="1:3" ht="14.25" customHeight="1">
      <c r="A4" s="713"/>
      <c r="B4" s="109" t="s">
        <v>133</v>
      </c>
      <c r="C4" s="109" t="s">
        <v>118</v>
      </c>
    </row>
    <row r="5" spans="1:3" s="365" customFormat="1" ht="22.5" customHeight="1">
      <c r="A5" s="368" t="s">
        <v>14</v>
      </c>
      <c r="B5" s="66"/>
      <c r="C5" s="67">
        <f>B5</f>
        <v>0</v>
      </c>
    </row>
    <row r="6" spans="1:3" ht="14.25" customHeight="1">
      <c r="A6" s="110"/>
      <c r="B6" s="111"/>
      <c r="C6" s="111"/>
    </row>
    <row r="7" spans="1:4" ht="14.25" customHeight="1">
      <c r="A7" s="112"/>
      <c r="B7" s="53" t="s">
        <v>164</v>
      </c>
      <c r="C7" s="52"/>
      <c r="D7" s="52"/>
    </row>
    <row r="8" spans="1:7" ht="14.25" customHeight="1">
      <c r="A8" s="113"/>
      <c r="B8" s="53" t="s">
        <v>16</v>
      </c>
      <c r="C8" s="52"/>
      <c r="D8" s="52"/>
      <c r="F8" s="52"/>
      <c r="G8" s="52"/>
    </row>
    <row r="9" spans="2:7" ht="14.25" customHeight="1">
      <c r="B9" s="53" t="s">
        <v>165</v>
      </c>
      <c r="C9" s="52"/>
      <c r="D9" s="52"/>
      <c r="F9" s="52"/>
      <c r="G9" s="52"/>
    </row>
    <row r="10" spans="6:7" ht="14.25" customHeight="1">
      <c r="F10" s="52"/>
      <c r="G10" s="52"/>
    </row>
    <row r="11" ht="14.25" customHeight="1"/>
    <row r="12" ht="14.25" customHeight="1"/>
  </sheetData>
  <sheetProtection/>
  <mergeCells count="1">
    <mergeCell ref="A3:A4"/>
  </mergeCells>
  <conditionalFormatting sqref="C5">
    <cfRule type="cellIs" priority="1" dxfId="2" operator="between" stopIfTrue="1">
      <formula>0</formula>
      <formula>2.5</formula>
    </cfRule>
    <cfRule type="cellIs" priority="2" dxfId="1" operator="between" stopIfTrue="1">
      <formula>2.51</formula>
      <formula>3.5</formula>
    </cfRule>
    <cfRule type="cellIs" priority="3" dxfId="0" operator="between" stopIfTrue="1">
      <formula>3.51</formula>
      <formula>5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Q16"/>
  <sheetViews>
    <sheetView view="pageBreakPreview" zoomScale="85" zoomScaleSheetLayoutView="85" zoomScalePageLayoutView="0" workbookViewId="0" topLeftCell="A1">
      <selection activeCell="Q23" sqref="A1:Q23"/>
    </sheetView>
  </sheetViews>
  <sheetFormatPr defaultColWidth="9.00390625" defaultRowHeight="18.75" customHeight="1"/>
  <cols>
    <col min="1" max="1" width="13.7109375" style="333" customWidth="1"/>
    <col min="2" max="2" width="10.28125" style="333" customWidth="1"/>
    <col min="3" max="3" width="7.140625" style="333" customWidth="1"/>
    <col min="4" max="13" width="7.421875" style="333" customWidth="1"/>
    <col min="14" max="15" width="8.00390625" style="333" customWidth="1"/>
    <col min="16" max="16" width="9.8515625" style="333" customWidth="1"/>
    <col min="17" max="17" width="11.00390625" style="333" customWidth="1"/>
    <col min="18" max="16384" width="9.00390625" style="333" customWidth="1"/>
  </cols>
  <sheetData>
    <row r="1" spans="1:17" ht="18.75" customHeight="1">
      <c r="A1" s="131" t="s">
        <v>332</v>
      </c>
      <c r="B1" s="330"/>
      <c r="C1" s="331"/>
      <c r="D1" s="332"/>
      <c r="E1" s="332"/>
      <c r="F1" s="331"/>
      <c r="G1" s="332"/>
      <c r="H1" s="332"/>
      <c r="I1" s="331"/>
      <c r="J1" s="332"/>
      <c r="K1" s="332"/>
      <c r="L1" s="331"/>
      <c r="M1" s="332"/>
      <c r="N1" s="332"/>
      <c r="O1" s="332"/>
      <c r="P1" s="332"/>
      <c r="Q1" s="332"/>
    </row>
    <row r="2" spans="1:17" ht="29.25" customHeight="1">
      <c r="A2" s="334" t="s">
        <v>563</v>
      </c>
      <c r="B2" s="330" t="s">
        <v>412</v>
      </c>
      <c r="C2" s="331"/>
      <c r="D2" s="332"/>
      <c r="E2" s="332"/>
      <c r="F2" s="331"/>
      <c r="G2" s="332"/>
      <c r="H2" s="332"/>
      <c r="I2" s="331"/>
      <c r="J2" s="332"/>
      <c r="L2" s="331"/>
      <c r="M2" s="332"/>
      <c r="N2" s="332"/>
      <c r="O2" s="332"/>
      <c r="P2" s="332"/>
      <c r="Q2" s="332"/>
    </row>
    <row r="3" spans="1:17" s="335" customFormat="1" ht="22.5" customHeight="1">
      <c r="A3" s="603" t="s">
        <v>19</v>
      </c>
      <c r="B3" s="718" t="s">
        <v>402</v>
      </c>
      <c r="C3" s="715" t="s">
        <v>134</v>
      </c>
      <c r="D3" s="716"/>
      <c r="E3" s="717"/>
      <c r="F3" s="715" t="s">
        <v>135</v>
      </c>
      <c r="G3" s="716"/>
      <c r="H3" s="717"/>
      <c r="I3" s="715" t="s">
        <v>136</v>
      </c>
      <c r="J3" s="716"/>
      <c r="K3" s="717"/>
      <c r="L3" s="715" t="s">
        <v>137</v>
      </c>
      <c r="M3" s="716"/>
      <c r="N3" s="717"/>
      <c r="O3" s="603" t="s">
        <v>403</v>
      </c>
      <c r="P3" s="603" t="s">
        <v>404</v>
      </c>
      <c r="Q3" s="336" t="s">
        <v>83</v>
      </c>
    </row>
    <row r="4" spans="1:17" s="335" customFormat="1" ht="27" customHeight="1">
      <c r="A4" s="604"/>
      <c r="B4" s="719"/>
      <c r="C4" s="392" t="s">
        <v>138</v>
      </c>
      <c r="D4" s="392" t="s">
        <v>139</v>
      </c>
      <c r="E4" s="392" t="s">
        <v>140</v>
      </c>
      <c r="F4" s="392" t="s">
        <v>141</v>
      </c>
      <c r="G4" s="392" t="s">
        <v>142</v>
      </c>
      <c r="H4" s="392" t="s">
        <v>143</v>
      </c>
      <c r="I4" s="392" t="s">
        <v>144</v>
      </c>
      <c r="J4" s="392" t="s">
        <v>145</v>
      </c>
      <c r="K4" s="392" t="s">
        <v>146</v>
      </c>
      <c r="L4" s="392" t="s">
        <v>147</v>
      </c>
      <c r="M4" s="392" t="s">
        <v>148</v>
      </c>
      <c r="N4" s="392" t="s">
        <v>149</v>
      </c>
      <c r="O4" s="613"/>
      <c r="P4" s="613"/>
      <c r="Q4" s="393" t="s">
        <v>118</v>
      </c>
    </row>
    <row r="5" spans="1:17" s="396" customFormat="1" ht="22.5" customHeight="1">
      <c r="A5" s="395" t="s">
        <v>12</v>
      </c>
      <c r="B5" s="337">
        <v>8</v>
      </c>
      <c r="C5" s="267"/>
      <c r="D5" s="267">
        <v>1</v>
      </c>
      <c r="E5" s="267">
        <v>2</v>
      </c>
      <c r="F5" s="267"/>
      <c r="G5" s="267">
        <v>2</v>
      </c>
      <c r="H5" s="267">
        <v>2</v>
      </c>
      <c r="I5" s="267"/>
      <c r="J5" s="267"/>
      <c r="K5" s="267">
        <v>1</v>
      </c>
      <c r="L5" s="267"/>
      <c r="M5" s="267"/>
      <c r="N5" s="267"/>
      <c r="O5" s="267">
        <f>(C5*0)+(D5*2)+(E5*5)+(F5*1)+(G5*3)+(H5*6)+(I5*3)+(J5*5)+(K5*8)+(L5*6)+(M5*8)+(N5*10)</f>
        <v>38</v>
      </c>
      <c r="P5" s="267">
        <f>O5/B5</f>
        <v>4.75</v>
      </c>
      <c r="Q5" s="338">
        <f>IF((P5/6*5)&gt;5,5,(P5/6*5))</f>
        <v>3.958333333333333</v>
      </c>
    </row>
    <row r="6" spans="1:17" s="396" customFormat="1" ht="22.5" customHeight="1">
      <c r="A6" s="395" t="s">
        <v>13</v>
      </c>
      <c r="B6" s="337">
        <v>8</v>
      </c>
      <c r="C6" s="267">
        <v>1</v>
      </c>
      <c r="D6" s="267"/>
      <c r="E6" s="267">
        <v>2</v>
      </c>
      <c r="F6" s="267"/>
      <c r="G6" s="267">
        <v>1</v>
      </c>
      <c r="H6" s="267">
        <v>2</v>
      </c>
      <c r="I6" s="267"/>
      <c r="J6" s="267"/>
      <c r="K6" s="267">
        <v>2</v>
      </c>
      <c r="L6" s="267"/>
      <c r="M6" s="267"/>
      <c r="N6" s="267"/>
      <c r="O6" s="267">
        <f>(C6*0)+(D6*2)+(E6*5)+(F6*1)+(G6*3)+(H6*6)+(I6*3)+(J6*5)+(K6*8)+(L6*6)+(M6*8)+(N6*10)</f>
        <v>41</v>
      </c>
      <c r="P6" s="267">
        <f>O6/B6</f>
        <v>5.125</v>
      </c>
      <c r="Q6" s="338">
        <f>IF((P6/6*5)&gt;5,5,(P6/6*5))</f>
        <v>4.270833333333333</v>
      </c>
    </row>
    <row r="7" spans="1:17" s="396" customFormat="1" ht="22.5" customHeight="1">
      <c r="A7" s="395" t="s">
        <v>14</v>
      </c>
      <c r="B7" s="337">
        <v>8</v>
      </c>
      <c r="C7" s="267">
        <v>1</v>
      </c>
      <c r="D7" s="267"/>
      <c r="E7" s="267">
        <v>2</v>
      </c>
      <c r="F7" s="267"/>
      <c r="G7" s="267">
        <v>1</v>
      </c>
      <c r="H7" s="267">
        <v>2</v>
      </c>
      <c r="I7" s="267"/>
      <c r="J7" s="267"/>
      <c r="K7" s="267">
        <v>2</v>
      </c>
      <c r="L7" s="267"/>
      <c r="M7" s="267"/>
      <c r="N7" s="267"/>
      <c r="O7" s="267">
        <f>(C7*0)+(D7*2)+(E7*5)+(F7*1)+(G7*3)+(H7*6)+(I7*3)+(J7*5)+(K7*8)+(L7*6)+(M7*8)+(N7*10)</f>
        <v>41</v>
      </c>
      <c r="P7" s="267">
        <f>O7/B7</f>
        <v>5.125</v>
      </c>
      <c r="Q7" s="338">
        <f>IF((P7/6*5)&gt;5,5,(P7/6*5))</f>
        <v>4.270833333333333</v>
      </c>
    </row>
    <row r="8" spans="1:17" s="396" customFormat="1" ht="22.5" customHeight="1">
      <c r="A8" s="397" t="s">
        <v>40</v>
      </c>
      <c r="B8" s="394">
        <f>SUM(B5:B7)</f>
        <v>24</v>
      </c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25">
        <f>SUM(O5:O7)</f>
        <v>120</v>
      </c>
      <c r="P8" s="325">
        <f>O8/B8</f>
        <v>5</v>
      </c>
      <c r="Q8" s="338">
        <f>IF((P8/6*5)&gt;5,5,(P8/6*5))</f>
        <v>4.166666666666667</v>
      </c>
    </row>
    <row r="9" spans="1:17" ht="22.5" customHeight="1">
      <c r="A9" s="340" t="s">
        <v>150</v>
      </c>
      <c r="B9" s="339"/>
      <c r="C9" s="341"/>
      <c r="D9" s="342"/>
      <c r="E9" s="144"/>
      <c r="F9" s="142"/>
      <c r="G9" s="144"/>
      <c r="H9" s="144"/>
      <c r="I9" s="142"/>
      <c r="J9" s="144"/>
      <c r="K9" s="144"/>
      <c r="L9" s="142"/>
      <c r="M9" s="144"/>
      <c r="N9" s="144"/>
      <c r="O9" s="144"/>
      <c r="P9" s="144"/>
      <c r="Q9" s="144"/>
    </row>
    <row r="10" spans="1:17" ht="22.5" customHeight="1">
      <c r="A10" s="714" t="s">
        <v>233</v>
      </c>
      <c r="B10" s="714"/>
      <c r="C10" s="714"/>
      <c r="D10" s="714"/>
      <c r="E10" s="37"/>
      <c r="F10" s="37"/>
      <c r="G10" s="37"/>
      <c r="H10" s="37"/>
      <c r="N10" s="144"/>
      <c r="O10" s="144"/>
      <c r="P10" s="144"/>
      <c r="Q10" s="144"/>
    </row>
    <row r="11" spans="1:17" ht="22.5" customHeight="1">
      <c r="A11" s="143"/>
      <c r="B11" s="143"/>
      <c r="C11" s="143"/>
      <c r="D11" s="144"/>
      <c r="E11" s="37"/>
      <c r="F11" s="37"/>
      <c r="G11" s="37"/>
      <c r="H11" s="37"/>
      <c r="L11" s="146" t="s">
        <v>555</v>
      </c>
      <c r="M11" s="130"/>
      <c r="N11" s="130"/>
      <c r="O11" s="130" t="s">
        <v>413</v>
      </c>
      <c r="P11" s="130"/>
      <c r="Q11" s="144"/>
    </row>
    <row r="12" spans="1:17" ht="22.5" customHeight="1">
      <c r="A12" s="37"/>
      <c r="B12" s="388" t="s">
        <v>247</v>
      </c>
      <c r="C12" s="389"/>
      <c r="D12" s="264"/>
      <c r="E12" s="244"/>
      <c r="F12" s="244"/>
      <c r="G12" s="37"/>
      <c r="H12" s="37"/>
      <c r="L12" s="149" t="s">
        <v>556</v>
      </c>
      <c r="M12" s="130"/>
      <c r="N12" s="404"/>
      <c r="O12" s="130"/>
      <c r="P12" s="130"/>
      <c r="Q12" s="144"/>
    </row>
    <row r="13" spans="1:17" ht="22.5" customHeight="1">
      <c r="A13" s="144"/>
      <c r="B13" s="390" t="s">
        <v>248</v>
      </c>
      <c r="C13" s="389"/>
      <c r="D13" s="264"/>
      <c r="E13" s="264"/>
      <c r="F13" s="264"/>
      <c r="G13" s="144"/>
      <c r="H13" s="144"/>
      <c r="I13" s="144"/>
      <c r="J13" s="144"/>
      <c r="K13" s="144"/>
      <c r="L13" s="151" t="s">
        <v>557</v>
      </c>
      <c r="M13" s="130"/>
      <c r="N13" s="130"/>
      <c r="O13" s="130"/>
      <c r="P13" s="130"/>
      <c r="Q13" s="144"/>
    </row>
    <row r="14" spans="1:17" ht="22.5" customHeight="1">
      <c r="A14" s="37"/>
      <c r="B14" s="390" t="s">
        <v>249</v>
      </c>
      <c r="C14" s="391"/>
      <c r="D14" s="244"/>
      <c r="E14" s="244"/>
      <c r="F14" s="244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5" spans="1:17" ht="22.5" customHeight="1">
      <c r="A15" s="37"/>
      <c r="B15" s="390" t="s">
        <v>250</v>
      </c>
      <c r="C15" s="391"/>
      <c r="D15" s="244"/>
      <c r="E15" s="244"/>
      <c r="F15" s="244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22.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ht="22.5" customHeight="1"/>
    <row r="18" ht="22.5" customHeight="1"/>
  </sheetData>
  <sheetProtection/>
  <mergeCells count="9">
    <mergeCell ref="O3:O4"/>
    <mergeCell ref="P3:P4"/>
    <mergeCell ref="A10:D10"/>
    <mergeCell ref="A3:A4"/>
    <mergeCell ref="C3:E3"/>
    <mergeCell ref="F3:H3"/>
    <mergeCell ref="I3:K3"/>
    <mergeCell ref="L3:N3"/>
    <mergeCell ref="B3:B4"/>
  </mergeCells>
  <conditionalFormatting sqref="Q5:Q8">
    <cfRule type="cellIs" priority="1" dxfId="2" operator="between" stopIfTrue="1">
      <formula>0</formula>
      <formula>2.5</formula>
    </cfRule>
    <cfRule type="cellIs" priority="2" dxfId="1" operator="between" stopIfTrue="1">
      <formula>2.51</formula>
      <formula>3.5</formula>
    </cfRule>
    <cfRule type="cellIs" priority="3" dxfId="0" operator="between" stopIfTrue="1">
      <formula>3.51</formula>
      <formula>5</formula>
    </cfRule>
  </conditionalFormatting>
  <printOptions horizontalCentered="1"/>
  <pageMargins left="0.5118110236220472" right="0.4330708661417323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R38"/>
  <sheetViews>
    <sheetView view="pageBreakPreview" zoomScale="85" zoomScaleSheetLayoutView="85" zoomScalePageLayoutView="0" workbookViewId="0" topLeftCell="A22">
      <selection activeCell="L56" sqref="A1:L56"/>
    </sheetView>
  </sheetViews>
  <sheetFormatPr defaultColWidth="9.00390625" defaultRowHeight="18" customHeight="1"/>
  <cols>
    <col min="1" max="1" width="9.00390625" style="105" customWidth="1"/>
    <col min="2" max="2" width="5.8515625" style="105" customWidth="1"/>
    <col min="3" max="3" width="14.57421875" style="105" customWidth="1"/>
    <col min="4" max="4" width="15.8515625" style="105" customWidth="1"/>
    <col min="5" max="5" width="6.7109375" style="120" customWidth="1"/>
    <col min="6" max="7" width="13.421875" style="120" customWidth="1"/>
    <col min="8" max="8" width="10.7109375" style="120" customWidth="1"/>
    <col min="9" max="11" width="9.57421875" style="120" customWidth="1"/>
    <col min="12" max="12" width="8.00390625" style="345" customWidth="1"/>
    <col min="13" max="13" width="7.140625" style="508" customWidth="1"/>
    <col min="14" max="14" width="7.140625" style="105" customWidth="1"/>
    <col min="15" max="15" width="7.57421875" style="105" customWidth="1"/>
    <col min="16" max="16" width="7.140625" style="105" customWidth="1"/>
    <col min="17" max="18" width="9.57421875" style="105" bestFit="1" customWidth="1"/>
    <col min="19" max="16384" width="9.00390625" style="105" customWidth="1"/>
  </cols>
  <sheetData>
    <row r="1" spans="1:18" ht="22.5" customHeight="1">
      <c r="A1" s="119" t="s">
        <v>499</v>
      </c>
      <c r="C1" s="114"/>
      <c r="D1" s="107"/>
      <c r="E1" s="118"/>
      <c r="F1" s="118"/>
      <c r="G1" s="123"/>
      <c r="H1" s="129"/>
      <c r="I1" s="118"/>
      <c r="J1" s="123"/>
      <c r="K1" s="118"/>
      <c r="L1" s="344"/>
      <c r="M1" s="507"/>
      <c r="N1" s="115"/>
      <c r="O1" s="115"/>
      <c r="P1" s="115"/>
      <c r="Q1" s="115"/>
      <c r="R1" s="115"/>
    </row>
    <row r="2" ht="13.5" customHeight="1">
      <c r="B2" s="119"/>
    </row>
    <row r="3" spans="1:13" s="120" customFormat="1" ht="18" customHeight="1">
      <c r="A3" s="720" t="s">
        <v>19</v>
      </c>
      <c r="B3" s="720" t="s">
        <v>91</v>
      </c>
      <c r="C3" s="721" t="s">
        <v>234</v>
      </c>
      <c r="D3" s="721"/>
      <c r="E3" s="722" t="s">
        <v>235</v>
      </c>
      <c r="F3" s="722"/>
      <c r="G3" s="722"/>
      <c r="H3" s="722"/>
      <c r="I3" s="723" t="s">
        <v>236</v>
      </c>
      <c r="J3" s="723"/>
      <c r="K3" s="723"/>
      <c r="L3" s="724" t="s">
        <v>245</v>
      </c>
      <c r="M3" s="508"/>
    </row>
    <row r="4" spans="1:13" s="120" customFormat="1" ht="18" customHeight="1">
      <c r="A4" s="720"/>
      <c r="B4" s="720"/>
      <c r="C4" s="125" t="s">
        <v>243</v>
      </c>
      <c r="D4" s="125" t="s">
        <v>244</v>
      </c>
      <c r="E4" s="366" t="s">
        <v>52</v>
      </c>
      <c r="F4" s="366" t="s">
        <v>237</v>
      </c>
      <c r="G4" s="366" t="s">
        <v>238</v>
      </c>
      <c r="H4" s="366" t="s">
        <v>239</v>
      </c>
      <c r="I4" s="124" t="s">
        <v>240</v>
      </c>
      <c r="J4" s="124" t="s">
        <v>241</v>
      </c>
      <c r="K4" s="124" t="s">
        <v>242</v>
      </c>
      <c r="L4" s="724"/>
      <c r="M4" s="508"/>
    </row>
    <row r="5" spans="1:12" ht="18" customHeight="1">
      <c r="A5" s="128">
        <v>2551</v>
      </c>
      <c r="B5" s="122">
        <v>1</v>
      </c>
      <c r="C5" s="406" t="s">
        <v>500</v>
      </c>
      <c r="D5" s="406" t="s">
        <v>501</v>
      </c>
      <c r="E5" s="407"/>
      <c r="F5" s="407">
        <v>1</v>
      </c>
      <c r="G5" s="343"/>
      <c r="H5" s="343"/>
      <c r="I5" s="343"/>
      <c r="J5" s="407">
        <v>1</v>
      </c>
      <c r="K5" s="343"/>
      <c r="L5" s="347">
        <f aca="true" t="shared" si="0" ref="L5:L10">(E5*I5*0)+(E5*J5*2)+(E5*K5*5)+(F5*I5*1)+(F5*J5*3)+(F5*K5*6)+(G5*I5*3)+(G5*J5*5)+(G5*K5*8)+(H5*I5*6)+(H5*J5*8)+(H5*K5*10)</f>
        <v>3</v>
      </c>
    </row>
    <row r="6" spans="1:12" ht="18" customHeight="1">
      <c r="A6" s="122"/>
      <c r="B6" s="122">
        <v>2</v>
      </c>
      <c r="C6" s="121" t="s">
        <v>502</v>
      </c>
      <c r="D6" s="121" t="s">
        <v>503</v>
      </c>
      <c r="E6" s="122">
        <v>1</v>
      </c>
      <c r="F6" s="122"/>
      <c r="G6" s="122"/>
      <c r="H6" s="122"/>
      <c r="I6" s="122"/>
      <c r="J6" s="122"/>
      <c r="K6" s="122">
        <v>1</v>
      </c>
      <c r="L6" s="347">
        <f t="shared" si="0"/>
        <v>5</v>
      </c>
    </row>
    <row r="7" spans="1:12" ht="18" customHeight="1">
      <c r="A7" s="122"/>
      <c r="B7" s="122">
        <v>3</v>
      </c>
      <c r="C7" s="121" t="s">
        <v>504</v>
      </c>
      <c r="D7" s="121" t="s">
        <v>505</v>
      </c>
      <c r="E7" s="122"/>
      <c r="F7" s="122">
        <v>1</v>
      </c>
      <c r="G7" s="122"/>
      <c r="H7" s="122"/>
      <c r="I7" s="122"/>
      <c r="J7" s="122">
        <v>1</v>
      </c>
      <c r="K7" s="122"/>
      <c r="L7" s="347">
        <f t="shared" si="0"/>
        <v>3</v>
      </c>
    </row>
    <row r="8" spans="1:12" ht="18" customHeight="1">
      <c r="A8" s="122"/>
      <c r="B8" s="122">
        <v>4</v>
      </c>
      <c r="C8" s="121" t="s">
        <v>506</v>
      </c>
      <c r="D8" s="121" t="s">
        <v>507</v>
      </c>
      <c r="E8" s="122"/>
      <c r="F8" s="122">
        <v>1</v>
      </c>
      <c r="G8" s="122"/>
      <c r="H8" s="122"/>
      <c r="I8" s="122"/>
      <c r="J8" s="122"/>
      <c r="K8" s="122">
        <v>1</v>
      </c>
      <c r="L8" s="347">
        <f t="shared" si="0"/>
        <v>6</v>
      </c>
    </row>
    <row r="9" spans="1:12" ht="18" customHeight="1">
      <c r="A9" s="122"/>
      <c r="B9" s="122">
        <v>5</v>
      </c>
      <c r="C9" s="121" t="s">
        <v>508</v>
      </c>
      <c r="D9" s="121" t="s">
        <v>416</v>
      </c>
      <c r="E9" s="122">
        <v>1</v>
      </c>
      <c r="F9" s="122"/>
      <c r="G9" s="122"/>
      <c r="H9" s="122"/>
      <c r="I9" s="122"/>
      <c r="J9" s="122">
        <v>1</v>
      </c>
      <c r="K9" s="122"/>
      <c r="L9" s="347">
        <f t="shared" si="0"/>
        <v>2</v>
      </c>
    </row>
    <row r="10" spans="1:12" ht="18" customHeight="1">
      <c r="A10" s="122"/>
      <c r="B10" s="122">
        <v>6</v>
      </c>
      <c r="C10" s="121" t="s">
        <v>509</v>
      </c>
      <c r="D10" s="121" t="s">
        <v>510</v>
      </c>
      <c r="E10" s="122">
        <v>1</v>
      </c>
      <c r="F10" s="122"/>
      <c r="G10" s="122"/>
      <c r="H10" s="122"/>
      <c r="I10" s="122"/>
      <c r="J10" s="122"/>
      <c r="K10" s="122">
        <v>1</v>
      </c>
      <c r="L10" s="347">
        <f t="shared" si="0"/>
        <v>5</v>
      </c>
    </row>
    <row r="11" spans="1:12" ht="18" customHeight="1">
      <c r="A11" s="122"/>
      <c r="B11" s="122">
        <v>7</v>
      </c>
      <c r="C11" s="121" t="s">
        <v>511</v>
      </c>
      <c r="D11" s="121" t="s">
        <v>512</v>
      </c>
      <c r="E11" s="122"/>
      <c r="F11" s="122"/>
      <c r="G11" s="122">
        <v>1</v>
      </c>
      <c r="H11" s="122"/>
      <c r="I11" s="122"/>
      <c r="J11" s="122"/>
      <c r="K11" s="122">
        <v>1</v>
      </c>
      <c r="L11" s="347">
        <f>(E11*I11*0)+(E11*J11*2)+(E11*K11*5)+(F11*I11*1)+(F11*J11*3)+(F11*K11*6)+(G11*I11*3)+(G11*J11*5)+(G11*K11*8)+(H11*I11*6)+(H11*J11*8)+(H11*K11*10)</f>
        <v>8</v>
      </c>
    </row>
    <row r="12" spans="1:12" ht="18" customHeight="1">
      <c r="A12" s="122"/>
      <c r="B12" s="122">
        <v>8</v>
      </c>
      <c r="C12" s="121" t="s">
        <v>513</v>
      </c>
      <c r="D12" s="121" t="s">
        <v>514</v>
      </c>
      <c r="E12" s="122"/>
      <c r="F12" s="122">
        <v>1</v>
      </c>
      <c r="G12" s="122"/>
      <c r="H12" s="122"/>
      <c r="I12" s="122"/>
      <c r="J12" s="122"/>
      <c r="K12" s="122">
        <v>1</v>
      </c>
      <c r="L12" s="347">
        <f>(E12*I12*0)+(E12*J12*2)+(E12*K12*5)+(F12*I12*1)+(F12*J12*3)+(F12*K12*6)+(G12*I12*3)+(G12*J12*5)+(G12*K12*8)+(H12*I12*6)+(H12*J12*8)+(H12*K12*10)</f>
        <v>6</v>
      </c>
    </row>
    <row r="13" ht="18" customHeight="1">
      <c r="M13" s="509">
        <f>SUM(L5:L12)</f>
        <v>38</v>
      </c>
    </row>
    <row r="14" spans="1:12" ht="18" customHeight="1">
      <c r="A14" s="720" t="s">
        <v>19</v>
      </c>
      <c r="B14" s="720" t="s">
        <v>91</v>
      </c>
      <c r="C14" s="721" t="s">
        <v>234</v>
      </c>
      <c r="D14" s="721"/>
      <c r="E14" s="722" t="s">
        <v>235</v>
      </c>
      <c r="F14" s="722"/>
      <c r="G14" s="722"/>
      <c r="H14" s="722"/>
      <c r="I14" s="723" t="s">
        <v>236</v>
      </c>
      <c r="J14" s="723"/>
      <c r="K14" s="723"/>
      <c r="L14" s="724" t="s">
        <v>245</v>
      </c>
    </row>
    <row r="15" spans="1:12" ht="18" customHeight="1">
      <c r="A15" s="720"/>
      <c r="B15" s="720"/>
      <c r="C15" s="125" t="s">
        <v>243</v>
      </c>
      <c r="D15" s="125" t="s">
        <v>244</v>
      </c>
      <c r="E15" s="366" t="s">
        <v>52</v>
      </c>
      <c r="F15" s="366" t="s">
        <v>237</v>
      </c>
      <c r="G15" s="366" t="s">
        <v>238</v>
      </c>
      <c r="H15" s="366" t="s">
        <v>239</v>
      </c>
      <c r="I15" s="124" t="s">
        <v>240</v>
      </c>
      <c r="J15" s="124" t="s">
        <v>241</v>
      </c>
      <c r="K15" s="124" t="s">
        <v>242</v>
      </c>
      <c r="L15" s="724"/>
    </row>
    <row r="16" spans="1:12" ht="18" customHeight="1">
      <c r="A16" s="128">
        <v>2552</v>
      </c>
      <c r="B16" s="122">
        <v>1</v>
      </c>
      <c r="C16" s="406" t="s">
        <v>500</v>
      </c>
      <c r="D16" s="406" t="s">
        <v>501</v>
      </c>
      <c r="E16" s="122"/>
      <c r="F16" s="122">
        <v>1</v>
      </c>
      <c r="G16" s="122"/>
      <c r="H16" s="122"/>
      <c r="I16" s="122"/>
      <c r="J16" s="122"/>
      <c r="K16" s="122">
        <v>1</v>
      </c>
      <c r="L16" s="347">
        <f aca="true" t="shared" si="1" ref="L16:L23">(E16*I16*0)+(E16*J16*2)+(E16*K16*5)+(F16*I16*1)+(F16*J16*3)+(F16*K16*6)+(G16*I16*3)+(G16*J16*5)+(G16*K16*8)+(H16*I16*6)+(H16*J16*8)+(H16*K16*10)</f>
        <v>6</v>
      </c>
    </row>
    <row r="17" spans="1:12" ht="18" customHeight="1">
      <c r="A17" s="122"/>
      <c r="B17" s="122">
        <v>2</v>
      </c>
      <c r="C17" s="121" t="s">
        <v>502</v>
      </c>
      <c r="D17" s="121" t="s">
        <v>503</v>
      </c>
      <c r="E17" s="122">
        <v>1</v>
      </c>
      <c r="F17" s="122"/>
      <c r="G17" s="122"/>
      <c r="H17" s="122"/>
      <c r="I17" s="122"/>
      <c r="J17" s="122"/>
      <c r="K17" s="122">
        <v>1</v>
      </c>
      <c r="L17" s="347">
        <f t="shared" si="1"/>
        <v>5</v>
      </c>
    </row>
    <row r="18" spans="1:12" ht="18" customHeight="1">
      <c r="A18" s="122"/>
      <c r="B18" s="122">
        <v>3</v>
      </c>
      <c r="C18" s="121" t="s">
        <v>504</v>
      </c>
      <c r="D18" s="121" t="s">
        <v>505</v>
      </c>
      <c r="E18" s="122"/>
      <c r="F18" s="122">
        <v>1</v>
      </c>
      <c r="G18" s="122"/>
      <c r="H18" s="122"/>
      <c r="I18" s="122"/>
      <c r="J18" s="122">
        <v>1</v>
      </c>
      <c r="K18" s="122"/>
      <c r="L18" s="347">
        <f t="shared" si="1"/>
        <v>3</v>
      </c>
    </row>
    <row r="19" spans="1:12" ht="18" customHeight="1">
      <c r="A19" s="122"/>
      <c r="B19" s="122">
        <v>4</v>
      </c>
      <c r="C19" s="121" t="s">
        <v>506</v>
      </c>
      <c r="D19" s="121" t="s">
        <v>507</v>
      </c>
      <c r="E19" s="122"/>
      <c r="F19" s="122">
        <v>1</v>
      </c>
      <c r="G19" s="122"/>
      <c r="H19" s="122"/>
      <c r="I19" s="122"/>
      <c r="J19" s="122"/>
      <c r="K19" s="122">
        <v>1</v>
      </c>
      <c r="L19" s="347">
        <f t="shared" si="1"/>
        <v>6</v>
      </c>
    </row>
    <row r="20" spans="1:12" ht="18" customHeight="1">
      <c r="A20" s="122"/>
      <c r="B20" s="122">
        <v>5</v>
      </c>
      <c r="C20" s="121" t="s">
        <v>508</v>
      </c>
      <c r="D20" s="121" t="s">
        <v>416</v>
      </c>
      <c r="E20" s="122">
        <v>1</v>
      </c>
      <c r="F20" s="122"/>
      <c r="G20" s="122"/>
      <c r="H20" s="122"/>
      <c r="I20" s="122">
        <v>1</v>
      </c>
      <c r="J20" s="122"/>
      <c r="K20" s="122"/>
      <c r="L20" s="347">
        <f t="shared" si="1"/>
        <v>0</v>
      </c>
    </row>
    <row r="21" spans="1:12" ht="18" customHeight="1">
      <c r="A21" s="122"/>
      <c r="B21" s="122">
        <v>6</v>
      </c>
      <c r="C21" s="121" t="s">
        <v>509</v>
      </c>
      <c r="D21" s="121" t="s">
        <v>510</v>
      </c>
      <c r="E21" s="122">
        <v>1</v>
      </c>
      <c r="F21" s="122"/>
      <c r="G21" s="122"/>
      <c r="H21" s="122"/>
      <c r="I21" s="122"/>
      <c r="J21" s="122"/>
      <c r="K21" s="122">
        <v>1</v>
      </c>
      <c r="L21" s="347">
        <f t="shared" si="1"/>
        <v>5</v>
      </c>
    </row>
    <row r="22" spans="1:12" ht="18" customHeight="1">
      <c r="A22" s="122"/>
      <c r="B22" s="122">
        <v>7</v>
      </c>
      <c r="C22" s="121" t="s">
        <v>511</v>
      </c>
      <c r="D22" s="121" t="s">
        <v>512</v>
      </c>
      <c r="E22" s="122"/>
      <c r="F22" s="122"/>
      <c r="G22" s="122">
        <v>1</v>
      </c>
      <c r="H22" s="122"/>
      <c r="I22" s="122"/>
      <c r="J22" s="122"/>
      <c r="K22" s="122">
        <v>1</v>
      </c>
      <c r="L22" s="347">
        <f t="shared" si="1"/>
        <v>8</v>
      </c>
    </row>
    <row r="23" spans="1:12" ht="18" customHeight="1">
      <c r="A23" s="122"/>
      <c r="B23" s="122">
        <v>8</v>
      </c>
      <c r="C23" s="121" t="s">
        <v>513</v>
      </c>
      <c r="D23" s="121" t="s">
        <v>514</v>
      </c>
      <c r="E23" s="122"/>
      <c r="F23" s="122"/>
      <c r="G23" s="122">
        <v>1</v>
      </c>
      <c r="H23" s="122"/>
      <c r="I23" s="122"/>
      <c r="J23" s="122"/>
      <c r="K23" s="122">
        <v>1</v>
      </c>
      <c r="L23" s="347">
        <f t="shared" si="1"/>
        <v>8</v>
      </c>
    </row>
    <row r="24" ht="18" customHeight="1">
      <c r="M24" s="509">
        <f>SUM(L16:L23)</f>
        <v>41</v>
      </c>
    </row>
    <row r="25" spans="1:12" ht="18" customHeight="1">
      <c r="A25" s="720" t="s">
        <v>19</v>
      </c>
      <c r="B25" s="720" t="s">
        <v>91</v>
      </c>
      <c r="C25" s="721" t="s">
        <v>234</v>
      </c>
      <c r="D25" s="721"/>
      <c r="E25" s="722" t="s">
        <v>235</v>
      </c>
      <c r="F25" s="722"/>
      <c r="G25" s="722"/>
      <c r="H25" s="722"/>
      <c r="I25" s="723" t="s">
        <v>236</v>
      </c>
      <c r="J25" s="723"/>
      <c r="K25" s="723"/>
      <c r="L25" s="724" t="s">
        <v>245</v>
      </c>
    </row>
    <row r="26" spans="1:12" ht="18" customHeight="1">
      <c r="A26" s="720"/>
      <c r="B26" s="720"/>
      <c r="C26" s="125" t="s">
        <v>243</v>
      </c>
      <c r="D26" s="125" t="s">
        <v>244</v>
      </c>
      <c r="E26" s="366" t="s">
        <v>52</v>
      </c>
      <c r="F26" s="366" t="s">
        <v>237</v>
      </c>
      <c r="G26" s="366" t="s">
        <v>238</v>
      </c>
      <c r="H26" s="366" t="s">
        <v>239</v>
      </c>
      <c r="I26" s="124" t="s">
        <v>240</v>
      </c>
      <c r="J26" s="124" t="s">
        <v>241</v>
      </c>
      <c r="K26" s="124" t="s">
        <v>242</v>
      </c>
      <c r="L26" s="724"/>
    </row>
    <row r="27" spans="1:12" ht="18" customHeight="1">
      <c r="A27" s="128">
        <v>2553</v>
      </c>
      <c r="B27" s="122">
        <v>1</v>
      </c>
      <c r="C27" s="406" t="s">
        <v>500</v>
      </c>
      <c r="D27" s="406" t="s">
        <v>501</v>
      </c>
      <c r="E27" s="122"/>
      <c r="F27" s="122">
        <v>1</v>
      </c>
      <c r="G27" s="122"/>
      <c r="H27" s="122"/>
      <c r="I27" s="122"/>
      <c r="J27" s="122"/>
      <c r="K27" s="122">
        <v>1</v>
      </c>
      <c r="L27" s="347">
        <f>(E27*I27*0)+(E27*J27*2)+(E27*K27*5)+(F27*I27*1)+(F27*J27*3)+(F27*K27*6)+(G27*I27*3)+(G27*J27*5)+(G27*K27*8)+(H27*I27*6)+(H27*J27*8)+(H27*K27*10)</f>
        <v>6</v>
      </c>
    </row>
    <row r="28" spans="1:12" ht="18" customHeight="1">
      <c r="A28" s="122"/>
      <c r="B28" s="122">
        <v>2</v>
      </c>
      <c r="C28" s="121" t="s">
        <v>502</v>
      </c>
      <c r="D28" s="121" t="s">
        <v>503</v>
      </c>
      <c r="E28" s="122">
        <v>1</v>
      </c>
      <c r="F28" s="122"/>
      <c r="G28" s="122"/>
      <c r="H28" s="122"/>
      <c r="I28" s="122"/>
      <c r="J28" s="122"/>
      <c r="K28" s="122">
        <v>1</v>
      </c>
      <c r="L28" s="347">
        <f aca="true" t="shared" si="2" ref="L28:L34">(E28*I28*0)+(E28*J28*2)+(E28*K28*5)+(F28*I28*1)+(F28*J28*3)+(F28*K28*6)+(G28*I28*3)+(G28*J28*5)+(G28*K28*8)+(H28*I28*6)+(H28*J28*8)+(H28*K28*10)</f>
        <v>5</v>
      </c>
    </row>
    <row r="29" spans="1:12" ht="18" customHeight="1">
      <c r="A29" s="122"/>
      <c r="B29" s="122">
        <v>3</v>
      </c>
      <c r="C29" s="121" t="s">
        <v>504</v>
      </c>
      <c r="D29" s="121" t="s">
        <v>505</v>
      </c>
      <c r="E29" s="122"/>
      <c r="F29" s="122">
        <v>1</v>
      </c>
      <c r="G29" s="122"/>
      <c r="H29" s="122"/>
      <c r="I29" s="122"/>
      <c r="J29" s="122">
        <v>1</v>
      </c>
      <c r="K29" s="122"/>
      <c r="L29" s="347">
        <f t="shared" si="2"/>
        <v>3</v>
      </c>
    </row>
    <row r="30" spans="1:12" ht="18" customHeight="1">
      <c r="A30" s="122"/>
      <c r="B30" s="122">
        <v>4</v>
      </c>
      <c r="C30" s="121" t="s">
        <v>506</v>
      </c>
      <c r="D30" s="121" t="s">
        <v>507</v>
      </c>
      <c r="E30" s="122"/>
      <c r="F30" s="122">
        <v>1</v>
      </c>
      <c r="G30" s="122"/>
      <c r="H30" s="122"/>
      <c r="I30" s="122"/>
      <c r="J30" s="122"/>
      <c r="K30" s="122">
        <v>1</v>
      </c>
      <c r="L30" s="347">
        <f t="shared" si="2"/>
        <v>6</v>
      </c>
    </row>
    <row r="31" spans="1:12" ht="18" customHeight="1">
      <c r="A31" s="122"/>
      <c r="B31" s="122">
        <v>5</v>
      </c>
      <c r="C31" s="121" t="s">
        <v>508</v>
      </c>
      <c r="D31" s="121" t="s">
        <v>416</v>
      </c>
      <c r="E31" s="122">
        <v>1</v>
      </c>
      <c r="F31" s="122"/>
      <c r="G31" s="122"/>
      <c r="H31" s="122"/>
      <c r="I31" s="122">
        <v>1</v>
      </c>
      <c r="J31" s="122"/>
      <c r="K31" s="122"/>
      <c r="L31" s="347">
        <f t="shared" si="2"/>
        <v>0</v>
      </c>
    </row>
    <row r="32" spans="1:12" ht="18" customHeight="1">
      <c r="A32" s="122"/>
      <c r="B32" s="122">
        <v>6</v>
      </c>
      <c r="C32" s="121" t="s">
        <v>509</v>
      </c>
      <c r="D32" s="121" t="s">
        <v>510</v>
      </c>
      <c r="E32" s="122">
        <v>1</v>
      </c>
      <c r="F32" s="122"/>
      <c r="G32" s="122"/>
      <c r="H32" s="122"/>
      <c r="I32" s="122"/>
      <c r="J32" s="122"/>
      <c r="K32" s="122">
        <v>1</v>
      </c>
      <c r="L32" s="347">
        <f t="shared" si="2"/>
        <v>5</v>
      </c>
    </row>
    <row r="33" spans="1:12" ht="18" customHeight="1">
      <c r="A33" s="122"/>
      <c r="B33" s="122">
        <v>7</v>
      </c>
      <c r="C33" s="121" t="s">
        <v>511</v>
      </c>
      <c r="D33" s="121" t="s">
        <v>512</v>
      </c>
      <c r="E33" s="122"/>
      <c r="F33" s="122"/>
      <c r="G33" s="122">
        <v>1</v>
      </c>
      <c r="H33" s="122"/>
      <c r="I33" s="122"/>
      <c r="J33" s="122"/>
      <c r="K33" s="122">
        <v>1</v>
      </c>
      <c r="L33" s="347">
        <f t="shared" si="2"/>
        <v>8</v>
      </c>
    </row>
    <row r="34" spans="1:13" ht="18" customHeight="1">
      <c r="A34" s="122"/>
      <c r="B34" s="122">
        <v>8</v>
      </c>
      <c r="C34" s="121" t="s">
        <v>513</v>
      </c>
      <c r="D34" s="121" t="s">
        <v>514</v>
      </c>
      <c r="E34" s="122"/>
      <c r="F34" s="122"/>
      <c r="G34" s="122">
        <v>1</v>
      </c>
      <c r="H34" s="122"/>
      <c r="I34" s="122"/>
      <c r="J34" s="122"/>
      <c r="K34" s="122">
        <v>1</v>
      </c>
      <c r="L34" s="347">
        <f t="shared" si="2"/>
        <v>8</v>
      </c>
      <c r="M34" s="509">
        <f>SUM(L27:L34)</f>
        <v>41</v>
      </c>
    </row>
    <row r="36" spans="8:13" ht="18" customHeight="1">
      <c r="H36" s="146" t="s">
        <v>555</v>
      </c>
      <c r="I36" s="126"/>
      <c r="J36" s="126"/>
      <c r="K36" s="346"/>
      <c r="L36" s="105"/>
      <c r="M36" s="508">
        <f>SUM(M6:M34)</f>
        <v>120</v>
      </c>
    </row>
    <row r="37" spans="8:12" ht="18" customHeight="1">
      <c r="H37" s="149" t="s">
        <v>556</v>
      </c>
      <c r="I37" s="126"/>
      <c r="J37" s="126"/>
      <c r="K37" s="346"/>
      <c r="L37" s="105"/>
    </row>
    <row r="38" spans="8:12" ht="18" customHeight="1">
      <c r="H38" s="151" t="s">
        <v>557</v>
      </c>
      <c r="I38" s="126"/>
      <c r="J38" s="126"/>
      <c r="K38" s="346"/>
      <c r="L38" s="105"/>
    </row>
  </sheetData>
  <sheetProtection/>
  <mergeCells count="18">
    <mergeCell ref="A3:A4"/>
    <mergeCell ref="B3:B4"/>
    <mergeCell ref="I3:K3"/>
    <mergeCell ref="L3:L4"/>
    <mergeCell ref="C3:D3"/>
    <mergeCell ref="E3:H3"/>
    <mergeCell ref="I25:K25"/>
    <mergeCell ref="L25:L26"/>
    <mergeCell ref="A14:A15"/>
    <mergeCell ref="B14:B15"/>
    <mergeCell ref="C14:D14"/>
    <mergeCell ref="E14:H14"/>
    <mergeCell ref="I14:K14"/>
    <mergeCell ref="L14:L15"/>
    <mergeCell ref="A25:A26"/>
    <mergeCell ref="B25:B26"/>
    <mergeCell ref="C25:D25"/>
    <mergeCell ref="E25:H25"/>
  </mergeCells>
  <printOptions horizontalCentered="1"/>
  <pageMargins left="0.5118110236220472" right="0.4330708661417323" top="0.5511811023622047" bottom="0.3937007874015748" header="0.31496062992125984" footer="0.31496062992125984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1:G20"/>
  <sheetViews>
    <sheetView tabSelected="1" view="pageBreakPreview" zoomScaleSheetLayoutView="100" zoomScalePageLayoutView="0" workbookViewId="0" topLeftCell="A1">
      <selection activeCell="C19" sqref="A1:C19"/>
    </sheetView>
  </sheetViews>
  <sheetFormatPr defaultColWidth="9.00390625" defaultRowHeight="18.75" customHeight="1"/>
  <cols>
    <col min="1" max="1" width="46.8515625" style="37" customWidth="1"/>
    <col min="2" max="2" width="33.28125" style="37" customWidth="1"/>
    <col min="3" max="3" width="27.421875" style="37" customWidth="1"/>
    <col min="4" max="16384" width="9.00390625" style="37" customWidth="1"/>
  </cols>
  <sheetData>
    <row r="1" spans="1:3" ht="18.75" customHeight="1">
      <c r="A1" s="132" t="s">
        <v>333</v>
      </c>
      <c r="B1" s="133"/>
      <c r="C1" s="133"/>
    </row>
    <row r="2" spans="1:3" ht="18.75" customHeight="1">
      <c r="A2" s="132"/>
      <c r="B2" s="133"/>
      <c r="C2" s="133"/>
    </row>
    <row r="3" spans="1:3" ht="18.75" customHeight="1">
      <c r="A3" s="725" t="s">
        <v>127</v>
      </c>
      <c r="B3" s="134" t="s">
        <v>251</v>
      </c>
      <c r="C3" s="134" t="s">
        <v>83</v>
      </c>
    </row>
    <row r="4" spans="1:3" ht="18.75" customHeight="1">
      <c r="A4" s="726"/>
      <c r="B4" s="135" t="s">
        <v>133</v>
      </c>
      <c r="C4" s="135" t="s">
        <v>118</v>
      </c>
    </row>
    <row r="5" spans="1:3" ht="18.75" customHeight="1">
      <c r="A5" s="136" t="s">
        <v>219</v>
      </c>
      <c r="B5" s="137"/>
      <c r="C5" s="138">
        <v>4.43</v>
      </c>
    </row>
    <row r="6" spans="1:3" ht="18.75" customHeight="1">
      <c r="A6" s="136" t="s">
        <v>220</v>
      </c>
      <c r="B6" s="137"/>
      <c r="C6" s="138">
        <f aca="true" t="shared" si="0" ref="C6:C14">B6</f>
        <v>0</v>
      </c>
    </row>
    <row r="7" spans="1:3" ht="18.75" customHeight="1">
      <c r="A7" s="136" t="s">
        <v>221</v>
      </c>
      <c r="B7" s="137"/>
      <c r="C7" s="138">
        <f t="shared" si="0"/>
        <v>0</v>
      </c>
    </row>
    <row r="8" spans="1:3" ht="18.75" customHeight="1">
      <c r="A8" s="136" t="s">
        <v>222</v>
      </c>
      <c r="B8" s="137"/>
      <c r="C8" s="138">
        <f t="shared" si="0"/>
        <v>0</v>
      </c>
    </row>
    <row r="9" spans="1:3" ht="18.75" customHeight="1">
      <c r="A9" s="136" t="s">
        <v>223</v>
      </c>
      <c r="B9" s="137"/>
      <c r="C9" s="138">
        <f t="shared" si="0"/>
        <v>0</v>
      </c>
    </row>
    <row r="10" spans="1:3" ht="18.75" customHeight="1">
      <c r="A10" s="136" t="s">
        <v>224</v>
      </c>
      <c r="B10" s="137"/>
      <c r="C10" s="138">
        <f t="shared" si="0"/>
        <v>0</v>
      </c>
    </row>
    <row r="11" spans="1:3" ht="18.75" customHeight="1">
      <c r="A11" s="136" t="s">
        <v>225</v>
      </c>
      <c r="B11" s="137"/>
      <c r="C11" s="138">
        <f t="shared" si="0"/>
        <v>0</v>
      </c>
    </row>
    <row r="12" spans="1:3" ht="18.75" customHeight="1">
      <c r="A12" s="136" t="s">
        <v>226</v>
      </c>
      <c r="B12" s="137"/>
      <c r="C12" s="138">
        <f t="shared" si="0"/>
        <v>0</v>
      </c>
    </row>
    <row r="13" spans="1:3" ht="18.75" customHeight="1">
      <c r="A13" s="136" t="s">
        <v>227</v>
      </c>
      <c r="B13" s="137"/>
      <c r="C13" s="138">
        <f t="shared" si="0"/>
        <v>0</v>
      </c>
    </row>
    <row r="14" spans="1:3" ht="18.75" customHeight="1">
      <c r="A14" s="139" t="s">
        <v>0</v>
      </c>
      <c r="B14" s="140"/>
      <c r="C14" s="138">
        <f t="shared" si="0"/>
        <v>0</v>
      </c>
    </row>
    <row r="15" spans="1:3" ht="18.75" customHeight="1">
      <c r="A15" s="348" t="s">
        <v>30</v>
      </c>
      <c r="B15" s="245"/>
      <c r="C15" s="142"/>
    </row>
    <row r="16" spans="1:2" ht="18.75" customHeight="1">
      <c r="A16" s="659" t="s">
        <v>151</v>
      </c>
      <c r="B16" s="659"/>
    </row>
    <row r="17" spans="1:3" ht="18.75" customHeight="1">
      <c r="A17" s="143"/>
      <c r="B17" s="146" t="s">
        <v>555</v>
      </c>
      <c r="C17" s="130"/>
    </row>
    <row r="18" spans="1:7" ht="18.75" customHeight="1">
      <c r="A18" s="132"/>
      <c r="B18" s="149" t="s">
        <v>556</v>
      </c>
      <c r="C18" s="130"/>
      <c r="F18" s="130"/>
      <c r="G18" s="130"/>
    </row>
    <row r="19" spans="1:7" ht="18.75" customHeight="1">
      <c r="A19" s="144"/>
      <c r="B19" s="151" t="s">
        <v>557</v>
      </c>
      <c r="C19" s="130"/>
      <c r="F19" s="130"/>
      <c r="G19" s="130"/>
    </row>
    <row r="20" spans="6:7" ht="18.75" customHeight="1">
      <c r="F20" s="130"/>
      <c r="G20" s="130"/>
    </row>
  </sheetData>
  <sheetProtection/>
  <mergeCells count="2">
    <mergeCell ref="A3:A4"/>
    <mergeCell ref="A16:B16"/>
  </mergeCells>
  <conditionalFormatting sqref="C5:C14">
    <cfRule type="cellIs" priority="1" dxfId="2" operator="between" stopIfTrue="1">
      <formula>0</formula>
      <formula>2.5</formula>
    </cfRule>
    <cfRule type="cellIs" priority="2" dxfId="1" operator="between" stopIfTrue="1">
      <formula>2.51</formula>
      <formula>3.5</formula>
    </cfRule>
    <cfRule type="cellIs" priority="3" dxfId="0" operator="between" stopIfTrue="1">
      <formula>3.51</formula>
      <formula>5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Y123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24" customHeight="1"/>
  <cols>
    <col min="1" max="1" width="15.421875" style="115" customWidth="1"/>
    <col min="2" max="2" width="8.421875" style="207" customWidth="1"/>
    <col min="3" max="5" width="10.8515625" style="207" customWidth="1"/>
    <col min="6" max="6" width="7.421875" style="207" customWidth="1"/>
    <col min="7" max="7" width="9.140625" style="207" hidden="1" customWidth="1"/>
    <col min="8" max="8" width="7.421875" style="207" customWidth="1"/>
    <col min="9" max="9" width="0.13671875" style="207" hidden="1" customWidth="1"/>
    <col min="10" max="10" width="7.421875" style="207" customWidth="1"/>
    <col min="11" max="11" width="0.13671875" style="207" hidden="1" customWidth="1"/>
    <col min="12" max="12" width="7.421875" style="207" customWidth="1"/>
    <col min="13" max="13" width="9.140625" style="207" hidden="1" customWidth="1"/>
    <col min="14" max="14" width="7.421875" style="207" customWidth="1"/>
    <col min="15" max="15" width="9.140625" style="207" hidden="1" customWidth="1"/>
    <col min="16" max="16" width="7.421875" style="207" customWidth="1"/>
    <col min="17" max="17" width="9.140625" style="207" hidden="1" customWidth="1"/>
    <col min="18" max="18" width="7.421875" style="207" customWidth="1"/>
    <col min="19" max="19" width="9.140625" style="207" hidden="1" customWidth="1"/>
    <col min="20" max="20" width="7.421875" style="207" customWidth="1"/>
    <col min="21" max="21" width="9.140625" style="207" hidden="1" customWidth="1"/>
    <col min="22" max="22" width="7.421875" style="207" customWidth="1"/>
    <col min="23" max="23" width="9.140625" style="207" hidden="1" customWidth="1"/>
    <col min="24" max="24" width="7.421875" style="207" customWidth="1"/>
    <col min="25" max="25" width="9.140625" style="107" customWidth="1"/>
    <col min="26" max="16384" width="9.140625" style="115" customWidth="1"/>
  </cols>
  <sheetData>
    <row r="1" spans="1:24" ht="18.75" customHeight="1">
      <c r="A1" s="104" t="s">
        <v>20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5" ht="24" customHeight="1">
      <c r="A2" s="513" t="s">
        <v>19</v>
      </c>
      <c r="B2" s="451" t="s">
        <v>175</v>
      </c>
      <c r="C2" s="451" t="s">
        <v>179</v>
      </c>
      <c r="D2" s="444" t="s">
        <v>180</v>
      </c>
      <c r="E2" s="532" t="s">
        <v>181</v>
      </c>
      <c r="F2" s="454" t="s">
        <v>21</v>
      </c>
      <c r="G2" s="45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6"/>
      <c r="Y2" s="448" t="s">
        <v>6</v>
      </c>
    </row>
    <row r="3" spans="1:25" ht="24" customHeight="1">
      <c r="A3" s="514"/>
      <c r="B3" s="452"/>
      <c r="C3" s="452"/>
      <c r="D3" s="443"/>
      <c r="E3" s="533"/>
      <c r="F3" s="454" t="s">
        <v>22</v>
      </c>
      <c r="G3" s="455"/>
      <c r="H3" s="456"/>
      <c r="I3" s="208"/>
      <c r="J3" s="454" t="s">
        <v>23</v>
      </c>
      <c r="K3" s="455"/>
      <c r="L3" s="456"/>
      <c r="M3" s="208"/>
      <c r="N3" s="454" t="s">
        <v>24</v>
      </c>
      <c r="O3" s="455"/>
      <c r="P3" s="456"/>
      <c r="Q3" s="192"/>
      <c r="R3" s="531" t="s">
        <v>25</v>
      </c>
      <c r="S3" s="477"/>
      <c r="T3" s="453"/>
      <c r="U3" s="193"/>
      <c r="V3" s="454" t="s">
        <v>26</v>
      </c>
      <c r="W3" s="455"/>
      <c r="X3" s="456"/>
      <c r="Y3" s="445"/>
    </row>
    <row r="4" spans="1:25" ht="24" customHeight="1">
      <c r="A4" s="515"/>
      <c r="B4" s="447"/>
      <c r="C4" s="447"/>
      <c r="D4" s="442"/>
      <c r="E4" s="534"/>
      <c r="F4" s="209" t="s">
        <v>27</v>
      </c>
      <c r="G4" s="209"/>
      <c r="H4" s="209" t="s">
        <v>28</v>
      </c>
      <c r="I4" s="209"/>
      <c r="J4" s="209" t="s">
        <v>27</v>
      </c>
      <c r="K4" s="209"/>
      <c r="L4" s="209" t="s">
        <v>28</v>
      </c>
      <c r="M4" s="209"/>
      <c r="N4" s="209" t="s">
        <v>27</v>
      </c>
      <c r="O4" s="209"/>
      <c r="P4" s="209" t="s">
        <v>28</v>
      </c>
      <c r="Q4" s="210"/>
      <c r="R4" s="209" t="s">
        <v>27</v>
      </c>
      <c r="S4" s="210"/>
      <c r="T4" s="209" t="s">
        <v>28</v>
      </c>
      <c r="U4" s="210"/>
      <c r="V4" s="209" t="s">
        <v>27</v>
      </c>
      <c r="W4" s="210"/>
      <c r="X4" s="209" t="s">
        <v>28</v>
      </c>
      <c r="Y4" s="446"/>
    </row>
    <row r="5" spans="1:25" s="194" customFormat="1" ht="24" customHeight="1">
      <c r="A5" s="353" t="s">
        <v>12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5">
        <f>F5</f>
        <v>0</v>
      </c>
    </row>
    <row r="6" spans="1:25" s="194" customFormat="1" ht="24" customHeight="1">
      <c r="A6" s="353" t="s">
        <v>13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5">
        <f>F6</f>
        <v>0</v>
      </c>
    </row>
    <row r="7" spans="1:25" s="194" customFormat="1" ht="24" customHeight="1">
      <c r="A7" s="353" t="s">
        <v>14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5">
        <f>F7</f>
        <v>0</v>
      </c>
    </row>
    <row r="8" spans="1:25" s="195" customFormat="1" ht="24" customHeight="1">
      <c r="A8" s="356" t="s">
        <v>29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8">
        <f>F8</f>
        <v>0</v>
      </c>
    </row>
    <row r="9" spans="1:24" s="197" customFormat="1" ht="15" customHeight="1">
      <c r="A9" s="195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</row>
    <row r="10" spans="1:25" ht="15" customHeight="1">
      <c r="A10" s="450" t="s">
        <v>15</v>
      </c>
      <c r="B10" s="450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1"/>
    </row>
    <row r="11" spans="1:25" ht="15" customHeight="1">
      <c r="A11" s="457" t="s">
        <v>255</v>
      </c>
      <c r="B11" s="457"/>
      <c r="C11" s="457"/>
      <c r="D11" s="457"/>
      <c r="E11" s="457"/>
      <c r="F11" s="457"/>
      <c r="G11" s="457"/>
      <c r="H11" s="457"/>
      <c r="I11" s="457"/>
      <c r="J11" s="457"/>
      <c r="K11" s="457"/>
      <c r="L11" s="457"/>
      <c r="M11" s="457"/>
      <c r="N11" s="457"/>
      <c r="O11" s="457"/>
      <c r="P11" s="457"/>
      <c r="Q11" s="457"/>
      <c r="R11" s="457"/>
      <c r="S11" s="457"/>
      <c r="T11" s="457"/>
      <c r="U11" s="457"/>
      <c r="V11" s="457"/>
      <c r="W11" s="117"/>
      <c r="X11" s="117"/>
      <c r="Y11" s="117"/>
    </row>
    <row r="12" spans="1:25" ht="15" customHeight="1">
      <c r="A12" s="449" t="s">
        <v>174</v>
      </c>
      <c r="B12" s="449"/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198"/>
      <c r="V12" s="198"/>
      <c r="W12" s="198"/>
      <c r="X12" s="198"/>
      <c r="Y12" s="111"/>
    </row>
    <row r="13" spans="1:25" ht="12.75">
      <c r="A13" s="516" t="s">
        <v>256</v>
      </c>
      <c r="B13" s="516"/>
      <c r="C13" s="516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  <c r="T13" s="516"/>
      <c r="U13" s="516"/>
      <c r="V13" s="516"/>
      <c r="W13" s="516"/>
      <c r="X13" s="516"/>
      <c r="Y13" s="516"/>
    </row>
    <row r="14" spans="1:25" ht="15.75" customHeight="1">
      <c r="A14" s="106" t="s">
        <v>30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1"/>
    </row>
    <row r="15" spans="1:25" ht="15.75" customHeight="1">
      <c r="A15" s="115" t="s">
        <v>31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99" t="s">
        <v>18</v>
      </c>
      <c r="O15" s="69"/>
      <c r="P15" s="69"/>
      <c r="Q15" s="69"/>
      <c r="R15" s="69"/>
      <c r="S15" s="200"/>
      <c r="T15" s="200"/>
      <c r="U15" s="200"/>
      <c r="V15" s="200"/>
      <c r="W15" s="200"/>
      <c r="X15" s="201"/>
      <c r="Y15" s="111"/>
    </row>
    <row r="16" spans="2:25" ht="15.75" customHeight="1"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71" t="s">
        <v>160</v>
      </c>
      <c r="O16" s="52"/>
      <c r="P16" s="52"/>
      <c r="Q16" s="52"/>
      <c r="R16" s="52"/>
      <c r="S16" s="202"/>
      <c r="T16" s="202"/>
      <c r="U16" s="202"/>
      <c r="V16" s="202"/>
      <c r="W16" s="202"/>
      <c r="X16" s="203"/>
      <c r="Y16" s="111"/>
    </row>
    <row r="17" spans="1:25" ht="24" customHeight="1">
      <c r="A17" s="10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73" t="s">
        <v>17</v>
      </c>
      <c r="O17" s="74"/>
      <c r="P17" s="74"/>
      <c r="Q17" s="74"/>
      <c r="R17" s="74"/>
      <c r="S17" s="204"/>
      <c r="T17" s="204"/>
      <c r="U17" s="204"/>
      <c r="V17" s="204"/>
      <c r="W17" s="204"/>
      <c r="X17" s="205"/>
      <c r="Y17" s="111"/>
    </row>
    <row r="18" spans="2:25" ht="24" customHeight="1"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1"/>
    </row>
    <row r="19" spans="2:25" ht="24" customHeight="1"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1"/>
    </row>
    <row r="20" spans="2:25" ht="24" customHeight="1"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1"/>
    </row>
    <row r="21" spans="2:25" ht="24" customHeight="1"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1"/>
    </row>
    <row r="22" spans="2:25" ht="24" customHeight="1"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1"/>
    </row>
    <row r="23" spans="2:24" ht="24" customHeight="1"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</row>
    <row r="24" spans="2:24" ht="24" customHeight="1"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</row>
    <row r="25" spans="2:24" ht="24" customHeight="1"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</row>
    <row r="26" spans="2:24" ht="24" customHeight="1"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</row>
    <row r="27" spans="2:24" ht="24" customHeight="1"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</row>
    <row r="28" spans="2:24" ht="24" customHeight="1"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</row>
    <row r="29" spans="2:24" ht="24" customHeight="1"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</row>
    <row r="30" spans="1:24" s="107" customFormat="1" ht="24" customHeight="1">
      <c r="A30" s="115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</row>
    <row r="31" spans="1:24" s="107" customFormat="1" ht="24" customHeight="1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</row>
    <row r="32" spans="1:24" s="107" customFormat="1" ht="24" customHeight="1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</row>
    <row r="33" spans="2:24" ht="24" customHeight="1"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</row>
    <row r="34" spans="2:24" ht="24" customHeight="1"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</row>
    <row r="35" spans="2:24" ht="24" customHeight="1"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</row>
    <row r="36" spans="2:24" ht="24" customHeight="1"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</row>
    <row r="37" spans="2:24" ht="24" customHeight="1"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</row>
    <row r="38" spans="2:24" ht="24" customHeight="1"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</row>
    <row r="39" spans="2:24" ht="24" customHeight="1"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</row>
    <row r="40" spans="2:24" ht="24" customHeight="1"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</row>
    <row r="41" spans="2:24" ht="24" customHeight="1"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</row>
    <row r="42" spans="2:24" ht="24" customHeight="1"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</row>
    <row r="43" spans="2:24" ht="24" customHeight="1"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</row>
    <row r="44" spans="2:24" ht="24" customHeight="1"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</row>
    <row r="45" spans="2:24" ht="24" customHeight="1"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</row>
    <row r="46" spans="2:24" ht="24" customHeight="1"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</row>
    <row r="47" spans="2:24" ht="24" customHeight="1"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</row>
    <row r="48" spans="2:24" ht="24" customHeight="1"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</row>
    <row r="49" spans="2:24" ht="24" customHeight="1"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</row>
    <row r="50" spans="2:24" ht="24" customHeight="1"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</row>
    <row r="51" spans="2:24" ht="24" customHeight="1"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</row>
    <row r="52" spans="2:24" ht="24" customHeight="1"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</row>
    <row r="53" spans="2:24" ht="24" customHeight="1"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</row>
    <row r="54" spans="2:24" ht="24" customHeight="1"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</row>
    <row r="55" spans="2:24" ht="24" customHeight="1"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</row>
    <row r="56" spans="2:24" ht="24" customHeight="1"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</row>
    <row r="57" spans="2:24" ht="24" customHeight="1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</row>
    <row r="58" spans="2:24" ht="24" customHeight="1"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</row>
    <row r="59" spans="2:24" ht="24" customHeight="1"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</row>
    <row r="60" spans="2:24" ht="24" customHeight="1"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2:24" ht="24" customHeight="1"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</row>
    <row r="62" spans="2:24" ht="24" customHeight="1"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</row>
    <row r="63" spans="2:24" ht="24" customHeight="1"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</row>
    <row r="64" spans="2:24" ht="24" customHeight="1"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</row>
    <row r="65" spans="2:24" ht="24" customHeight="1"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</row>
    <row r="66" spans="2:24" ht="24" customHeight="1"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</row>
    <row r="67" spans="2:24" ht="24" customHeight="1"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</row>
    <row r="68" spans="2:24" ht="24" customHeight="1"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</row>
    <row r="69" spans="2:24" ht="24" customHeight="1"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</row>
    <row r="70" spans="2:24" ht="24" customHeight="1"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</row>
    <row r="71" spans="2:24" ht="24" customHeight="1"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</row>
    <row r="72" spans="2:24" ht="24" customHeight="1"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</row>
    <row r="73" spans="2:24" ht="24" customHeight="1"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</row>
    <row r="74" spans="2:24" ht="24" customHeight="1"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</row>
    <row r="75" spans="2:24" ht="24" customHeight="1"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</row>
    <row r="76" spans="2:24" ht="24" customHeight="1"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</row>
    <row r="77" spans="2:24" ht="24" customHeight="1"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</row>
    <row r="78" spans="2:24" ht="24" customHeight="1"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</row>
    <row r="79" spans="2:24" ht="24" customHeight="1"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</row>
    <row r="80" spans="2:24" ht="24" customHeight="1"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</row>
    <row r="81" spans="2:24" ht="24" customHeight="1"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</row>
    <row r="82" spans="2:24" ht="24" customHeight="1"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</row>
    <row r="83" spans="2:24" ht="24" customHeight="1"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</row>
    <row r="84" spans="2:24" ht="24" customHeight="1">
      <c r="B84" s="206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</row>
    <row r="85" spans="2:24" ht="24" customHeight="1"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</row>
    <row r="86" spans="2:24" ht="24" customHeight="1"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</row>
    <row r="87" spans="2:24" ht="24" customHeight="1"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</row>
    <row r="88" spans="2:24" ht="24" customHeight="1"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</row>
    <row r="89" spans="2:24" ht="24" customHeight="1"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</row>
    <row r="90" spans="2:24" ht="24" customHeight="1"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</row>
    <row r="91" spans="2:24" ht="24" customHeight="1"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</row>
    <row r="92" spans="2:24" ht="24" customHeight="1"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</row>
    <row r="93" spans="2:24" ht="24" customHeight="1"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</row>
    <row r="94" spans="2:24" ht="24" customHeight="1"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</row>
    <row r="95" spans="2:24" ht="24" customHeight="1"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</row>
    <row r="96" spans="2:24" ht="24" customHeight="1"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</row>
    <row r="97" spans="2:24" ht="24" customHeight="1"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</row>
    <row r="98" spans="2:24" ht="24" customHeight="1">
      <c r="B98" s="206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</row>
    <row r="99" spans="2:24" ht="24" customHeight="1">
      <c r="B99" s="206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</row>
    <row r="100" spans="2:24" ht="24" customHeight="1"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</row>
    <row r="101" spans="2:24" ht="24" customHeight="1"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</row>
    <row r="102" spans="2:24" ht="24" customHeight="1"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</row>
    <row r="103" spans="2:24" ht="24" customHeight="1"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</row>
    <row r="104" spans="2:24" ht="24" customHeight="1"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</row>
    <row r="105" spans="2:24" ht="24" customHeight="1"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</row>
    <row r="106" spans="2:24" ht="24" customHeight="1"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</row>
    <row r="107" spans="2:24" ht="24" customHeight="1"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</row>
    <row r="108" spans="2:24" ht="24" customHeight="1"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</row>
    <row r="109" spans="2:24" ht="24" customHeight="1"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</row>
    <row r="110" spans="2:24" ht="24" customHeight="1">
      <c r="B110" s="206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</row>
    <row r="111" spans="2:24" ht="24" customHeight="1"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</row>
    <row r="112" spans="2:24" ht="24" customHeight="1"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</row>
    <row r="113" spans="2:24" ht="24" customHeight="1">
      <c r="B113" s="206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</row>
    <row r="114" spans="2:24" ht="24" customHeight="1"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</row>
    <row r="115" spans="2:24" ht="24" customHeight="1">
      <c r="B115" s="206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</row>
    <row r="116" spans="2:24" ht="24" customHeight="1">
      <c r="B116" s="206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</row>
    <row r="117" spans="2:24" ht="24" customHeight="1"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</row>
    <row r="118" spans="2:24" ht="24" customHeight="1"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</row>
    <row r="119" spans="2:24" ht="24" customHeight="1">
      <c r="B119" s="206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</row>
    <row r="120" spans="2:24" ht="24" customHeight="1"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</row>
    <row r="121" spans="2:24" ht="24" customHeight="1"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</row>
    <row r="122" spans="2:24" ht="24" customHeight="1"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</row>
    <row r="123" spans="2:24" ht="24" customHeight="1"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</row>
  </sheetData>
  <sheetProtection/>
  <mergeCells count="16">
    <mergeCell ref="A13:Y13"/>
    <mergeCell ref="A10:B10"/>
    <mergeCell ref="B2:B4"/>
    <mergeCell ref="A2:A4"/>
    <mergeCell ref="Y2:Y4"/>
    <mergeCell ref="C2:C4"/>
    <mergeCell ref="D2:D4"/>
    <mergeCell ref="E2:E4"/>
    <mergeCell ref="F2:X2"/>
    <mergeCell ref="F3:H3"/>
    <mergeCell ref="R3:T3"/>
    <mergeCell ref="V3:X3"/>
    <mergeCell ref="A11:V11"/>
    <mergeCell ref="A12:T12"/>
    <mergeCell ref="J3:L3"/>
    <mergeCell ref="N3:P3"/>
  </mergeCells>
  <conditionalFormatting sqref="Y5:Y8">
    <cfRule type="cellIs" priority="1" dxfId="2" operator="between" stopIfTrue="1">
      <formula>0</formula>
      <formula>2.5</formula>
    </cfRule>
    <cfRule type="cellIs" priority="2" dxfId="1" operator="between" stopIfTrue="1">
      <formula>2.51</formula>
      <formula>3.5</formula>
    </cfRule>
    <cfRule type="cellIs" priority="3" dxfId="0" operator="between" stopIfTrue="1">
      <formula>3.51</formula>
      <formula>5</formula>
    </cfRule>
  </conditionalFormatting>
  <printOptions horizontalCentered="1"/>
  <pageMargins left="0.5511811023622047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A1:I24"/>
  <sheetViews>
    <sheetView view="pageBreakPreview" zoomScaleSheetLayoutView="100" zoomScalePageLayoutView="0" workbookViewId="0" topLeftCell="A13">
      <selection activeCell="H4" sqref="H4"/>
    </sheetView>
  </sheetViews>
  <sheetFormatPr defaultColWidth="9.00390625" defaultRowHeight="18.75" customHeight="1"/>
  <cols>
    <col min="1" max="1" width="33.8515625" style="37" customWidth="1"/>
    <col min="2" max="6" width="10.8515625" style="37" customWidth="1"/>
    <col min="7" max="7" width="12.28125" style="37" customWidth="1"/>
    <col min="8" max="8" width="15.00390625" style="37" customWidth="1"/>
    <col min="9" max="16384" width="9.00390625" style="37" customWidth="1"/>
  </cols>
  <sheetData>
    <row r="1" spans="1:8" ht="18.75" customHeight="1">
      <c r="A1" s="132" t="s">
        <v>334</v>
      </c>
      <c r="B1" s="144"/>
      <c r="C1" s="133"/>
      <c r="D1" s="144"/>
      <c r="E1" s="133"/>
      <c r="F1" s="133"/>
      <c r="G1" s="133"/>
      <c r="H1" s="144"/>
    </row>
    <row r="2" spans="1:8" ht="3.75" customHeight="1">
      <c r="A2" s="132"/>
      <c r="B2" s="144"/>
      <c r="C2" s="133"/>
      <c r="D2" s="144"/>
      <c r="E2" s="133"/>
      <c r="F2" s="133"/>
      <c r="G2" s="133"/>
      <c r="H2" s="144"/>
    </row>
    <row r="3" spans="1:8" ht="18.75" customHeight="1">
      <c r="A3" s="725" t="s">
        <v>127</v>
      </c>
      <c r="B3" s="730" t="s">
        <v>112</v>
      </c>
      <c r="C3" s="731"/>
      <c r="D3" s="731"/>
      <c r="E3" s="731"/>
      <c r="F3" s="731"/>
      <c r="G3" s="134" t="s">
        <v>57</v>
      </c>
      <c r="H3" s="134" t="s">
        <v>83</v>
      </c>
    </row>
    <row r="4" spans="1:8" ht="18.75" customHeight="1">
      <c r="A4" s="729"/>
      <c r="B4" s="349" t="s">
        <v>113</v>
      </c>
      <c r="C4" s="350" t="s">
        <v>114</v>
      </c>
      <c r="D4" s="351" t="s">
        <v>115</v>
      </c>
      <c r="E4" s="352" t="s">
        <v>116</v>
      </c>
      <c r="F4" s="350" t="s">
        <v>117</v>
      </c>
      <c r="G4" s="135" t="s">
        <v>111</v>
      </c>
      <c r="H4" s="135" t="s">
        <v>118</v>
      </c>
    </row>
    <row r="5" spans="1:8" ht="18.75" customHeight="1">
      <c r="A5" s="136" t="s">
        <v>219</v>
      </c>
      <c r="B5" s="137"/>
      <c r="C5" s="137"/>
      <c r="D5" s="137"/>
      <c r="E5" s="137"/>
      <c r="F5" s="137"/>
      <c r="G5" s="137">
        <f aca="true" t="shared" si="0" ref="G5:G14">SUM(B5:F5)</f>
        <v>0</v>
      </c>
      <c r="H5" s="138">
        <f aca="true" t="shared" si="1" ref="H5:H14">G5</f>
        <v>0</v>
      </c>
    </row>
    <row r="6" spans="1:8" ht="18.75" customHeight="1">
      <c r="A6" s="136" t="s">
        <v>220</v>
      </c>
      <c r="B6" s="137"/>
      <c r="C6" s="137"/>
      <c r="D6" s="137"/>
      <c r="E6" s="137"/>
      <c r="F6" s="137"/>
      <c r="G6" s="137">
        <f t="shared" si="0"/>
        <v>0</v>
      </c>
      <c r="H6" s="138">
        <f t="shared" si="1"/>
        <v>0</v>
      </c>
    </row>
    <row r="7" spans="1:8" ht="18.75" customHeight="1">
      <c r="A7" s="136" t="s">
        <v>221</v>
      </c>
      <c r="B7" s="137"/>
      <c r="C7" s="137"/>
      <c r="D7" s="137"/>
      <c r="E7" s="137"/>
      <c r="F7" s="137"/>
      <c r="G7" s="137">
        <f t="shared" si="0"/>
        <v>0</v>
      </c>
      <c r="H7" s="138">
        <f t="shared" si="1"/>
        <v>0</v>
      </c>
    </row>
    <row r="8" spans="1:8" ht="18.75" customHeight="1">
      <c r="A8" s="136" t="s">
        <v>222</v>
      </c>
      <c r="B8" s="137"/>
      <c r="C8" s="137"/>
      <c r="D8" s="137"/>
      <c r="E8" s="137"/>
      <c r="F8" s="137"/>
      <c r="G8" s="137">
        <f t="shared" si="0"/>
        <v>0</v>
      </c>
      <c r="H8" s="138">
        <f t="shared" si="1"/>
        <v>0</v>
      </c>
    </row>
    <row r="9" spans="1:8" ht="18.75" customHeight="1">
      <c r="A9" s="136" t="s">
        <v>223</v>
      </c>
      <c r="B9" s="137"/>
      <c r="C9" s="137"/>
      <c r="D9" s="137"/>
      <c r="E9" s="137"/>
      <c r="F9" s="137"/>
      <c r="G9" s="137">
        <f t="shared" si="0"/>
        <v>0</v>
      </c>
      <c r="H9" s="138">
        <f t="shared" si="1"/>
        <v>0</v>
      </c>
    </row>
    <row r="10" spans="1:8" ht="18.75" customHeight="1">
      <c r="A10" s="136" t="s">
        <v>224</v>
      </c>
      <c r="B10" s="137"/>
      <c r="C10" s="137"/>
      <c r="D10" s="137"/>
      <c r="E10" s="137"/>
      <c r="F10" s="137"/>
      <c r="G10" s="137">
        <f t="shared" si="0"/>
        <v>0</v>
      </c>
      <c r="H10" s="138">
        <f t="shared" si="1"/>
        <v>0</v>
      </c>
    </row>
    <row r="11" spans="1:8" ht="18.75" customHeight="1">
      <c r="A11" s="136" t="s">
        <v>225</v>
      </c>
      <c r="B11" s="137"/>
      <c r="C11" s="137"/>
      <c r="D11" s="137"/>
      <c r="E11" s="137"/>
      <c r="F11" s="137"/>
      <c r="G11" s="137">
        <f t="shared" si="0"/>
        <v>0</v>
      </c>
      <c r="H11" s="138">
        <f t="shared" si="1"/>
        <v>0</v>
      </c>
    </row>
    <row r="12" spans="1:8" ht="18.75" customHeight="1">
      <c r="A12" s="136" t="s">
        <v>226</v>
      </c>
      <c r="B12" s="137"/>
      <c r="C12" s="137"/>
      <c r="D12" s="137"/>
      <c r="E12" s="137"/>
      <c r="F12" s="137"/>
      <c r="G12" s="137">
        <f t="shared" si="0"/>
        <v>0</v>
      </c>
      <c r="H12" s="138">
        <f t="shared" si="1"/>
        <v>0</v>
      </c>
    </row>
    <row r="13" spans="1:8" ht="18.75" customHeight="1">
      <c r="A13" s="136" t="s">
        <v>227</v>
      </c>
      <c r="B13" s="137"/>
      <c r="C13" s="137"/>
      <c r="D13" s="137"/>
      <c r="E13" s="137"/>
      <c r="F13" s="137"/>
      <c r="G13" s="137">
        <f t="shared" si="0"/>
        <v>0</v>
      </c>
      <c r="H13" s="138">
        <f t="shared" si="1"/>
        <v>0</v>
      </c>
    </row>
    <row r="14" spans="1:8" ht="18.75" customHeight="1">
      <c r="A14" s="139" t="s">
        <v>0</v>
      </c>
      <c r="B14" s="140"/>
      <c r="C14" s="140"/>
      <c r="D14" s="140"/>
      <c r="E14" s="140"/>
      <c r="F14" s="140"/>
      <c r="G14" s="140">
        <f t="shared" si="0"/>
        <v>0</v>
      </c>
      <c r="H14" s="138">
        <f t="shared" si="1"/>
        <v>0</v>
      </c>
    </row>
    <row r="15" spans="1:3" ht="18.75" customHeight="1">
      <c r="A15" s="132"/>
      <c r="B15" s="144"/>
      <c r="C15" s="133"/>
    </row>
    <row r="16" spans="1:9" ht="18.75" customHeight="1">
      <c r="A16" s="732" t="s">
        <v>229</v>
      </c>
      <c r="B16" s="732"/>
      <c r="C16" s="732" t="s">
        <v>230</v>
      </c>
      <c r="D16" s="732"/>
      <c r="E16" s="732"/>
      <c r="F16" s="732"/>
      <c r="G16" s="732" t="s">
        <v>231</v>
      </c>
      <c r="H16" s="732"/>
      <c r="I16" s="732"/>
    </row>
    <row r="17" spans="1:9" s="163" customFormat="1" ht="45" customHeight="1">
      <c r="A17" s="704" t="s">
        <v>152</v>
      </c>
      <c r="B17" s="728"/>
      <c r="C17" s="727"/>
      <c r="D17" s="727"/>
      <c r="E17" s="727"/>
      <c r="F17" s="727"/>
      <c r="G17" s="727"/>
      <c r="H17" s="727"/>
      <c r="I17" s="727"/>
    </row>
    <row r="18" spans="1:9" s="163" customFormat="1" ht="44.25" customHeight="1">
      <c r="A18" s="704" t="s">
        <v>153</v>
      </c>
      <c r="B18" s="728"/>
      <c r="C18" s="727"/>
      <c r="D18" s="727"/>
      <c r="E18" s="727"/>
      <c r="F18" s="727"/>
      <c r="G18" s="727"/>
      <c r="H18" s="727"/>
      <c r="I18" s="727"/>
    </row>
    <row r="19" spans="1:9" s="163" customFormat="1" ht="36.75" customHeight="1">
      <c r="A19" s="704" t="s">
        <v>154</v>
      </c>
      <c r="B19" s="728"/>
      <c r="C19" s="727"/>
      <c r="D19" s="727"/>
      <c r="E19" s="727"/>
      <c r="F19" s="727"/>
      <c r="G19" s="727"/>
      <c r="H19" s="727"/>
      <c r="I19" s="727"/>
    </row>
    <row r="20" spans="1:9" s="163" customFormat="1" ht="47.25" customHeight="1">
      <c r="A20" s="704" t="s">
        <v>155</v>
      </c>
      <c r="B20" s="728"/>
      <c r="C20" s="727"/>
      <c r="D20" s="727"/>
      <c r="E20" s="727"/>
      <c r="F20" s="727"/>
      <c r="G20" s="727"/>
      <c r="H20" s="727"/>
      <c r="I20" s="727"/>
    </row>
    <row r="21" spans="1:9" s="163" customFormat="1" ht="43.5" customHeight="1">
      <c r="A21" s="704" t="s">
        <v>156</v>
      </c>
      <c r="B21" s="728"/>
      <c r="C21" s="727"/>
      <c r="D21" s="727"/>
      <c r="E21" s="727"/>
      <c r="F21" s="727"/>
      <c r="G21" s="727"/>
      <c r="H21" s="727"/>
      <c r="I21" s="727"/>
    </row>
    <row r="22" spans="1:8" ht="18.75" customHeight="1">
      <c r="A22" s="141" t="s">
        <v>30</v>
      </c>
      <c r="B22" s="142"/>
      <c r="C22" s="142"/>
      <c r="D22" s="142"/>
      <c r="E22" s="45" t="s">
        <v>18</v>
      </c>
      <c r="F22" s="130"/>
      <c r="G22" s="130"/>
      <c r="H22" s="130"/>
    </row>
    <row r="23" spans="1:8" ht="18.75" customHeight="1">
      <c r="A23" s="158" t="s">
        <v>119</v>
      </c>
      <c r="B23" s="142"/>
      <c r="C23" s="142"/>
      <c r="D23" s="142"/>
      <c r="E23" s="45" t="s">
        <v>16</v>
      </c>
      <c r="F23" s="130"/>
      <c r="G23" s="130"/>
      <c r="H23" s="130"/>
    </row>
    <row r="24" spans="1:8" ht="18.75" customHeight="1">
      <c r="A24" s="158" t="s">
        <v>120</v>
      </c>
      <c r="B24" s="142"/>
      <c r="C24" s="142"/>
      <c r="D24" s="142"/>
      <c r="E24" s="45" t="s">
        <v>17</v>
      </c>
      <c r="F24" s="130"/>
      <c r="G24" s="130"/>
      <c r="H24" s="130"/>
    </row>
  </sheetData>
  <sheetProtection/>
  <mergeCells count="20">
    <mergeCell ref="A3:A4"/>
    <mergeCell ref="B3:F3"/>
    <mergeCell ref="G17:I17"/>
    <mergeCell ref="C17:F17"/>
    <mergeCell ref="A16:B16"/>
    <mergeCell ref="C16:F16"/>
    <mergeCell ref="G16:I16"/>
    <mergeCell ref="A17:B17"/>
    <mergeCell ref="A21:B21"/>
    <mergeCell ref="A20:B20"/>
    <mergeCell ref="A19:B19"/>
    <mergeCell ref="A18:B18"/>
    <mergeCell ref="G19:I19"/>
    <mergeCell ref="G18:I18"/>
    <mergeCell ref="C20:F20"/>
    <mergeCell ref="C21:F21"/>
    <mergeCell ref="G21:I21"/>
    <mergeCell ref="G20:I20"/>
    <mergeCell ref="C18:F18"/>
    <mergeCell ref="C19:F19"/>
  </mergeCells>
  <conditionalFormatting sqref="H5:H14">
    <cfRule type="cellIs" priority="1" dxfId="2" operator="between" stopIfTrue="1">
      <formula>0</formula>
      <formula>2.5</formula>
    </cfRule>
    <cfRule type="cellIs" priority="2" dxfId="1" operator="between" stopIfTrue="1">
      <formula>2.51</formula>
      <formula>3.5</formula>
    </cfRule>
    <cfRule type="cellIs" priority="3" dxfId="0" operator="between" stopIfTrue="1">
      <formula>3.51</formula>
      <formula>5</formula>
    </cfRule>
  </conditionalFormatting>
  <printOptions horizontalCentered="1"/>
  <pageMargins left="0.5118110236220472" right="0.5118110236220472" top="0.5511811023622047" bottom="0.35433070866141736" header="0.5511811023622047" footer="0.31496062992125984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7030A0"/>
  </sheetPr>
  <dimension ref="A1:I26"/>
  <sheetViews>
    <sheetView view="pageBreakPreview" zoomScaleSheetLayoutView="100" zoomScalePageLayoutView="0" workbookViewId="0" topLeftCell="A19">
      <selection activeCell="K9" sqref="K9"/>
    </sheetView>
  </sheetViews>
  <sheetFormatPr defaultColWidth="9.00390625" defaultRowHeight="15" customHeight="1"/>
  <cols>
    <col min="1" max="1" width="32.28125" style="105" customWidth="1"/>
    <col min="2" max="2" width="9.00390625" style="105" customWidth="1"/>
    <col min="3" max="4" width="10.00390625" style="105" customWidth="1"/>
    <col min="5" max="5" width="9.7109375" style="105" customWidth="1"/>
    <col min="6" max="6" width="10.00390625" style="105" customWidth="1"/>
    <col min="7" max="16384" width="9.00390625" style="105" customWidth="1"/>
  </cols>
  <sheetData>
    <row r="1" spans="1:8" ht="18" customHeight="1">
      <c r="A1" s="106" t="s">
        <v>335</v>
      </c>
      <c r="B1" s="115"/>
      <c r="C1" s="107"/>
      <c r="D1" s="115"/>
      <c r="E1" s="107"/>
      <c r="F1" s="107"/>
      <c r="G1" s="107"/>
      <c r="H1" s="115"/>
    </row>
    <row r="2" spans="1:8" ht="7.5" customHeight="1">
      <c r="A2" s="106"/>
      <c r="B2" s="115"/>
      <c r="C2" s="107"/>
      <c r="D2" s="115"/>
      <c r="E2" s="107"/>
      <c r="F2" s="107"/>
      <c r="G2" s="107"/>
      <c r="H2" s="115"/>
    </row>
    <row r="3" spans="1:8" ht="15" customHeight="1">
      <c r="A3" s="712" t="s">
        <v>127</v>
      </c>
      <c r="B3" s="734" t="s">
        <v>112</v>
      </c>
      <c r="C3" s="735"/>
      <c r="D3" s="735"/>
      <c r="E3" s="735"/>
      <c r="F3" s="735"/>
      <c r="G3" s="108" t="s">
        <v>57</v>
      </c>
      <c r="H3" s="108" t="s">
        <v>83</v>
      </c>
    </row>
    <row r="4" spans="1:8" ht="15" customHeight="1">
      <c r="A4" s="713"/>
      <c r="B4" s="164" t="s">
        <v>113</v>
      </c>
      <c r="C4" s="127" t="s">
        <v>114</v>
      </c>
      <c r="D4" s="165" t="s">
        <v>115</v>
      </c>
      <c r="E4" s="166" t="s">
        <v>116</v>
      </c>
      <c r="F4" s="127" t="s">
        <v>117</v>
      </c>
      <c r="G4" s="109" t="s">
        <v>111</v>
      </c>
      <c r="H4" s="109" t="s">
        <v>118</v>
      </c>
    </row>
    <row r="5" spans="1:8" ht="17.25" customHeight="1">
      <c r="A5" s="98" t="s">
        <v>219</v>
      </c>
      <c r="B5" s="167"/>
      <c r="C5" s="167"/>
      <c r="D5" s="167"/>
      <c r="E5" s="167"/>
      <c r="F5" s="167"/>
      <c r="G5" s="167">
        <f>SUM(B5:F5)</f>
        <v>0</v>
      </c>
      <c r="H5" s="168">
        <f>G5</f>
        <v>0</v>
      </c>
    </row>
    <row r="6" spans="1:8" ht="17.25" customHeight="1">
      <c r="A6" s="98" t="s">
        <v>220</v>
      </c>
      <c r="B6" s="167"/>
      <c r="C6" s="167"/>
      <c r="D6" s="167"/>
      <c r="E6" s="167"/>
      <c r="F6" s="167"/>
      <c r="G6" s="167">
        <f aca="true" t="shared" si="0" ref="G6:G14">SUM(B6:F6)</f>
        <v>0</v>
      </c>
      <c r="H6" s="168">
        <f aca="true" t="shared" si="1" ref="H6:H14">G6</f>
        <v>0</v>
      </c>
    </row>
    <row r="7" spans="1:8" ht="17.25" customHeight="1">
      <c r="A7" s="98" t="s">
        <v>221</v>
      </c>
      <c r="B7" s="167"/>
      <c r="C7" s="167"/>
      <c r="D7" s="167"/>
      <c r="E7" s="167"/>
      <c r="F7" s="167"/>
      <c r="G7" s="167">
        <f t="shared" si="0"/>
        <v>0</v>
      </c>
      <c r="H7" s="168">
        <f t="shared" si="1"/>
        <v>0</v>
      </c>
    </row>
    <row r="8" spans="1:8" ht="17.25" customHeight="1">
      <c r="A8" s="98" t="s">
        <v>222</v>
      </c>
      <c r="B8" s="167"/>
      <c r="C8" s="167"/>
      <c r="D8" s="167"/>
      <c r="E8" s="167"/>
      <c r="F8" s="167"/>
      <c r="G8" s="167">
        <f t="shared" si="0"/>
        <v>0</v>
      </c>
      <c r="H8" s="168">
        <f t="shared" si="1"/>
        <v>0</v>
      </c>
    </row>
    <row r="9" spans="1:8" ht="17.25" customHeight="1">
      <c r="A9" s="98" t="s">
        <v>223</v>
      </c>
      <c r="B9" s="167"/>
      <c r="C9" s="167"/>
      <c r="D9" s="167"/>
      <c r="E9" s="167"/>
      <c r="F9" s="167"/>
      <c r="G9" s="167">
        <f t="shared" si="0"/>
        <v>0</v>
      </c>
      <c r="H9" s="168">
        <f t="shared" si="1"/>
        <v>0</v>
      </c>
    </row>
    <row r="10" spans="1:8" ht="17.25" customHeight="1">
      <c r="A10" s="98" t="s">
        <v>224</v>
      </c>
      <c r="B10" s="167"/>
      <c r="C10" s="167"/>
      <c r="D10" s="167"/>
      <c r="E10" s="167"/>
      <c r="F10" s="167"/>
      <c r="G10" s="167">
        <f t="shared" si="0"/>
        <v>0</v>
      </c>
      <c r="H10" s="168">
        <f t="shared" si="1"/>
        <v>0</v>
      </c>
    </row>
    <row r="11" spans="1:8" ht="17.25" customHeight="1">
      <c r="A11" s="98" t="s">
        <v>225</v>
      </c>
      <c r="B11" s="167"/>
      <c r="C11" s="167"/>
      <c r="D11" s="167"/>
      <c r="E11" s="167"/>
      <c r="F11" s="167"/>
      <c r="G11" s="167">
        <f t="shared" si="0"/>
        <v>0</v>
      </c>
      <c r="H11" s="168">
        <f t="shared" si="1"/>
        <v>0</v>
      </c>
    </row>
    <row r="12" spans="1:8" ht="17.25" customHeight="1">
      <c r="A12" s="98" t="s">
        <v>226</v>
      </c>
      <c r="B12" s="167"/>
      <c r="C12" s="167"/>
      <c r="D12" s="167"/>
      <c r="E12" s="167"/>
      <c r="F12" s="167"/>
      <c r="G12" s="167">
        <f t="shared" si="0"/>
        <v>0</v>
      </c>
      <c r="H12" s="168">
        <f t="shared" si="1"/>
        <v>0</v>
      </c>
    </row>
    <row r="13" spans="1:8" ht="17.25" customHeight="1">
      <c r="A13" s="98" t="s">
        <v>227</v>
      </c>
      <c r="B13" s="167"/>
      <c r="C13" s="167"/>
      <c r="D13" s="167"/>
      <c r="E13" s="167"/>
      <c r="F13" s="167"/>
      <c r="G13" s="167">
        <f t="shared" si="0"/>
        <v>0</v>
      </c>
      <c r="H13" s="168">
        <f t="shared" si="1"/>
        <v>0</v>
      </c>
    </row>
    <row r="14" spans="1:8" ht="17.25" customHeight="1">
      <c r="A14" s="99" t="s">
        <v>0</v>
      </c>
      <c r="B14" s="169"/>
      <c r="C14" s="169"/>
      <c r="D14" s="169"/>
      <c r="E14" s="169"/>
      <c r="F14" s="169"/>
      <c r="G14" s="169">
        <f t="shared" si="0"/>
        <v>0</v>
      </c>
      <c r="H14" s="168">
        <f t="shared" si="1"/>
        <v>0</v>
      </c>
    </row>
    <row r="15" spans="1:8" ht="15" customHeight="1">
      <c r="A15" s="117"/>
      <c r="B15" s="115"/>
      <c r="C15" s="107"/>
      <c r="D15" s="115"/>
      <c r="E15" s="107"/>
      <c r="F15" s="107"/>
      <c r="G15" s="107"/>
      <c r="H15" s="115"/>
    </row>
    <row r="16" spans="1:9" ht="15" customHeight="1">
      <c r="A16" s="732" t="s">
        <v>229</v>
      </c>
      <c r="B16" s="732"/>
      <c r="C16" s="732" t="s">
        <v>230</v>
      </c>
      <c r="D16" s="732"/>
      <c r="E16" s="732"/>
      <c r="F16" s="732"/>
      <c r="G16" s="732" t="s">
        <v>231</v>
      </c>
      <c r="H16" s="732"/>
      <c r="I16" s="732"/>
    </row>
    <row r="17" spans="1:9" ht="48" customHeight="1">
      <c r="A17" s="733" t="s">
        <v>157</v>
      </c>
      <c r="B17" s="733"/>
      <c r="C17" s="736"/>
      <c r="D17" s="736"/>
      <c r="E17" s="736"/>
      <c r="F17" s="736"/>
      <c r="G17" s="736"/>
      <c r="H17" s="736"/>
      <c r="I17" s="736"/>
    </row>
    <row r="18" spans="1:9" ht="52.5" customHeight="1">
      <c r="A18" s="733" t="s">
        <v>153</v>
      </c>
      <c r="B18" s="733"/>
      <c r="C18" s="736"/>
      <c r="D18" s="736"/>
      <c r="E18" s="736"/>
      <c r="F18" s="736"/>
      <c r="G18" s="736"/>
      <c r="H18" s="736"/>
      <c r="I18" s="736"/>
    </row>
    <row r="19" spans="1:9" ht="31.5" customHeight="1">
      <c r="A19" s="733" t="s">
        <v>154</v>
      </c>
      <c r="B19" s="733"/>
      <c r="C19" s="736"/>
      <c r="D19" s="736"/>
      <c r="E19" s="736"/>
      <c r="F19" s="736"/>
      <c r="G19" s="736"/>
      <c r="H19" s="736"/>
      <c r="I19" s="736"/>
    </row>
    <row r="20" spans="1:9" ht="46.5" customHeight="1">
      <c r="A20" s="733" t="s">
        <v>158</v>
      </c>
      <c r="B20" s="733"/>
      <c r="C20" s="736"/>
      <c r="D20" s="736"/>
      <c r="E20" s="736"/>
      <c r="F20" s="736"/>
      <c r="G20" s="736"/>
      <c r="H20" s="736"/>
      <c r="I20" s="736"/>
    </row>
    <row r="21" spans="1:9" ht="42" customHeight="1">
      <c r="A21" s="733" t="s">
        <v>159</v>
      </c>
      <c r="B21" s="733"/>
      <c r="C21" s="736"/>
      <c r="D21" s="736"/>
      <c r="E21" s="736"/>
      <c r="F21" s="736"/>
      <c r="G21" s="736"/>
      <c r="H21" s="736"/>
      <c r="I21" s="736"/>
    </row>
    <row r="22" ht="9.75" customHeight="1"/>
    <row r="23" ht="15" customHeight="1">
      <c r="A23" s="170" t="s">
        <v>30</v>
      </c>
    </row>
    <row r="24" spans="1:9" ht="15" customHeight="1">
      <c r="A24" s="110" t="s">
        <v>119</v>
      </c>
      <c r="F24" s="68" t="s">
        <v>18</v>
      </c>
      <c r="G24" s="69"/>
      <c r="H24" s="70"/>
      <c r="I24" s="70"/>
    </row>
    <row r="25" spans="1:9" ht="15" customHeight="1">
      <c r="A25" s="110" t="s">
        <v>120</v>
      </c>
      <c r="F25" s="71" t="s">
        <v>161</v>
      </c>
      <c r="G25" s="52"/>
      <c r="H25" s="72"/>
      <c r="I25" s="72"/>
    </row>
    <row r="26" spans="6:9" ht="15" customHeight="1">
      <c r="F26" s="73" t="s">
        <v>17</v>
      </c>
      <c r="G26" s="74"/>
      <c r="H26" s="75"/>
      <c r="I26" s="75"/>
    </row>
  </sheetData>
  <sheetProtection/>
  <mergeCells count="20">
    <mergeCell ref="G17:I17"/>
    <mergeCell ref="G18:I18"/>
    <mergeCell ref="G21:I21"/>
    <mergeCell ref="C21:F21"/>
    <mergeCell ref="C20:F20"/>
    <mergeCell ref="C19:F19"/>
    <mergeCell ref="A3:A4"/>
    <mergeCell ref="B3:F3"/>
    <mergeCell ref="G20:I20"/>
    <mergeCell ref="G19:I19"/>
    <mergeCell ref="A17:B17"/>
    <mergeCell ref="A16:B16"/>
    <mergeCell ref="C18:F18"/>
    <mergeCell ref="C17:F17"/>
    <mergeCell ref="C16:F16"/>
    <mergeCell ref="G16:I16"/>
    <mergeCell ref="A21:B21"/>
    <mergeCell ref="A20:B20"/>
    <mergeCell ref="A19:B19"/>
    <mergeCell ref="A18:B18"/>
  </mergeCells>
  <conditionalFormatting sqref="H5:H14">
    <cfRule type="cellIs" priority="1" dxfId="2" operator="between" stopIfTrue="1">
      <formula>0</formula>
      <formula>2.5</formula>
    </cfRule>
    <cfRule type="cellIs" priority="2" dxfId="1" operator="between" stopIfTrue="1">
      <formula>2.51</formula>
      <formula>3.5</formula>
    </cfRule>
    <cfRule type="cellIs" priority="3" dxfId="0" operator="between" stopIfTrue="1">
      <formula>3.51</formula>
      <formula>5</formula>
    </cfRule>
  </conditionalFormatting>
  <printOptions horizontalCentered="1"/>
  <pageMargins left="0.5118110236220472" right="0.5118110236220472" top="0.5511811023622047" bottom="0.36" header="0.31496062992125984" footer="0.31496062992125984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7030A0"/>
  </sheetPr>
  <dimension ref="A1:I24"/>
  <sheetViews>
    <sheetView view="pageBreakPreview" zoomScaleSheetLayoutView="100" zoomScalePageLayoutView="0" workbookViewId="0" topLeftCell="A1">
      <selection activeCell="L7" sqref="L7"/>
    </sheetView>
  </sheetViews>
  <sheetFormatPr defaultColWidth="9.00390625" defaultRowHeight="15"/>
  <cols>
    <col min="1" max="1" width="30.00390625" style="37" customWidth="1"/>
    <col min="2" max="8" width="9.00390625" style="37" customWidth="1"/>
    <col min="9" max="9" width="4.57421875" style="37" customWidth="1"/>
    <col min="10" max="16384" width="9.00390625" style="37" customWidth="1"/>
  </cols>
  <sheetData>
    <row r="1" spans="1:8" ht="17.25" customHeight="1">
      <c r="A1" s="132" t="s">
        <v>336</v>
      </c>
      <c r="B1" s="144"/>
      <c r="C1" s="133"/>
      <c r="D1" s="144"/>
      <c r="E1" s="133"/>
      <c r="F1" s="133"/>
      <c r="G1" s="133"/>
      <c r="H1" s="144"/>
    </row>
    <row r="2" spans="1:8" ht="17.25" customHeight="1">
      <c r="A2" s="725" t="s">
        <v>69</v>
      </c>
      <c r="B2" s="738" t="s">
        <v>112</v>
      </c>
      <c r="C2" s="739"/>
      <c r="D2" s="739"/>
      <c r="E2" s="739"/>
      <c r="F2" s="739"/>
      <c r="G2" s="134" t="s">
        <v>57</v>
      </c>
      <c r="H2" s="134" t="s">
        <v>83</v>
      </c>
    </row>
    <row r="3" spans="1:8" ht="17.25" customHeight="1">
      <c r="A3" s="729"/>
      <c r="B3" s="160" t="s">
        <v>113</v>
      </c>
      <c r="C3" s="161" t="s">
        <v>114</v>
      </c>
      <c r="D3" s="157" t="s">
        <v>115</v>
      </c>
      <c r="E3" s="162" t="s">
        <v>116</v>
      </c>
      <c r="F3" s="161" t="s">
        <v>117</v>
      </c>
      <c r="G3" s="135" t="s">
        <v>111</v>
      </c>
      <c r="H3" s="135" t="s">
        <v>118</v>
      </c>
    </row>
    <row r="4" spans="1:8" ht="17.25" customHeight="1">
      <c r="A4" s="136" t="s">
        <v>219</v>
      </c>
      <c r="B4" s="137"/>
      <c r="C4" s="137"/>
      <c r="D4" s="137"/>
      <c r="E4" s="137"/>
      <c r="F4" s="137"/>
      <c r="G4" s="137">
        <f>SUM(B4:F4)</f>
        <v>0</v>
      </c>
      <c r="H4" s="138">
        <f>G4</f>
        <v>0</v>
      </c>
    </row>
    <row r="5" spans="1:8" ht="17.25" customHeight="1">
      <c r="A5" s="136" t="s">
        <v>220</v>
      </c>
      <c r="B5" s="137"/>
      <c r="C5" s="137"/>
      <c r="D5" s="137"/>
      <c r="E5" s="137"/>
      <c r="F5" s="137"/>
      <c r="G5" s="137">
        <f aca="true" t="shared" si="0" ref="G5:G13">SUM(B5:F5)</f>
        <v>0</v>
      </c>
      <c r="H5" s="138">
        <f aca="true" t="shared" si="1" ref="H5:H13">G5</f>
        <v>0</v>
      </c>
    </row>
    <row r="6" spans="1:8" ht="17.25" customHeight="1">
      <c r="A6" s="136" t="s">
        <v>221</v>
      </c>
      <c r="B6" s="137"/>
      <c r="C6" s="137"/>
      <c r="D6" s="137"/>
      <c r="E6" s="137"/>
      <c r="F6" s="137"/>
      <c r="G6" s="137">
        <f t="shared" si="0"/>
        <v>0</v>
      </c>
      <c r="H6" s="138">
        <f t="shared" si="1"/>
        <v>0</v>
      </c>
    </row>
    <row r="7" spans="1:8" ht="17.25" customHeight="1">
      <c r="A7" s="136" t="s">
        <v>222</v>
      </c>
      <c r="B7" s="137"/>
      <c r="C7" s="137"/>
      <c r="D7" s="137"/>
      <c r="E7" s="137"/>
      <c r="F7" s="137"/>
      <c r="G7" s="137">
        <f t="shared" si="0"/>
        <v>0</v>
      </c>
      <c r="H7" s="138">
        <f t="shared" si="1"/>
        <v>0</v>
      </c>
    </row>
    <row r="8" spans="1:8" ht="17.25" customHeight="1">
      <c r="A8" s="136" t="s">
        <v>223</v>
      </c>
      <c r="B8" s="137"/>
      <c r="C8" s="137"/>
      <c r="D8" s="137"/>
      <c r="E8" s="137"/>
      <c r="F8" s="137"/>
      <c r="G8" s="137">
        <f t="shared" si="0"/>
        <v>0</v>
      </c>
      <c r="H8" s="138">
        <f t="shared" si="1"/>
        <v>0</v>
      </c>
    </row>
    <row r="9" spans="1:8" ht="17.25" customHeight="1">
      <c r="A9" s="136" t="s">
        <v>224</v>
      </c>
      <c r="B9" s="137"/>
      <c r="C9" s="137"/>
      <c r="D9" s="137"/>
      <c r="E9" s="137"/>
      <c r="F9" s="137"/>
      <c r="G9" s="137">
        <f t="shared" si="0"/>
        <v>0</v>
      </c>
      <c r="H9" s="138">
        <f t="shared" si="1"/>
        <v>0</v>
      </c>
    </row>
    <row r="10" spans="1:8" ht="17.25" customHeight="1">
      <c r="A10" s="136" t="s">
        <v>225</v>
      </c>
      <c r="B10" s="137"/>
      <c r="C10" s="137"/>
      <c r="D10" s="137"/>
      <c r="E10" s="137"/>
      <c r="F10" s="137"/>
      <c r="G10" s="137">
        <f t="shared" si="0"/>
        <v>0</v>
      </c>
      <c r="H10" s="138">
        <f t="shared" si="1"/>
        <v>0</v>
      </c>
    </row>
    <row r="11" spans="1:8" ht="17.25" customHeight="1">
      <c r="A11" s="136" t="s">
        <v>226</v>
      </c>
      <c r="B11" s="137"/>
      <c r="C11" s="137"/>
      <c r="D11" s="137"/>
      <c r="E11" s="137"/>
      <c r="F11" s="137"/>
      <c r="G11" s="137">
        <f t="shared" si="0"/>
        <v>0</v>
      </c>
      <c r="H11" s="138">
        <f t="shared" si="1"/>
        <v>0</v>
      </c>
    </row>
    <row r="12" spans="1:8" ht="17.25" customHeight="1">
      <c r="A12" s="136" t="s">
        <v>227</v>
      </c>
      <c r="B12" s="137"/>
      <c r="C12" s="137"/>
      <c r="D12" s="137"/>
      <c r="E12" s="137"/>
      <c r="F12" s="137"/>
      <c r="G12" s="137">
        <f t="shared" si="0"/>
        <v>0</v>
      </c>
      <c r="H12" s="138">
        <f t="shared" si="1"/>
        <v>0</v>
      </c>
    </row>
    <row r="13" spans="1:8" ht="17.25" customHeight="1">
      <c r="A13" s="139" t="s">
        <v>0</v>
      </c>
      <c r="B13" s="140"/>
      <c r="C13" s="140"/>
      <c r="D13" s="140"/>
      <c r="E13" s="140"/>
      <c r="F13" s="140"/>
      <c r="G13" s="140">
        <f t="shared" si="0"/>
        <v>0</v>
      </c>
      <c r="H13" s="138">
        <f t="shared" si="1"/>
        <v>0</v>
      </c>
    </row>
    <row r="14" spans="2:4" ht="12.75">
      <c r="B14" s="143"/>
      <c r="C14" s="143"/>
      <c r="D14" s="143"/>
    </row>
    <row r="15" spans="1:9" ht="12.75">
      <c r="A15" s="732" t="s">
        <v>229</v>
      </c>
      <c r="B15" s="732"/>
      <c r="C15" s="732" t="s">
        <v>230</v>
      </c>
      <c r="D15" s="732"/>
      <c r="E15" s="732"/>
      <c r="F15" s="732"/>
      <c r="G15" s="732" t="s">
        <v>231</v>
      </c>
      <c r="H15" s="732"/>
      <c r="I15" s="732"/>
    </row>
    <row r="16" spans="1:9" ht="18.75" customHeight="1">
      <c r="A16" s="737" t="s">
        <v>122</v>
      </c>
      <c r="B16" s="737"/>
      <c r="C16" s="736"/>
      <c r="D16" s="736"/>
      <c r="E16" s="736"/>
      <c r="F16" s="736"/>
      <c r="G16" s="736"/>
      <c r="H16" s="736"/>
      <c r="I16" s="736"/>
    </row>
    <row r="17" spans="1:9" ht="19.5" customHeight="1">
      <c r="A17" s="737" t="s">
        <v>123</v>
      </c>
      <c r="B17" s="737"/>
      <c r="C17" s="736"/>
      <c r="D17" s="736"/>
      <c r="E17" s="736"/>
      <c r="F17" s="736"/>
      <c r="G17" s="736"/>
      <c r="H17" s="736"/>
      <c r="I17" s="736"/>
    </row>
    <row r="18" spans="1:9" ht="20.25" customHeight="1">
      <c r="A18" s="737" t="s">
        <v>124</v>
      </c>
      <c r="B18" s="737"/>
      <c r="C18" s="736"/>
      <c r="D18" s="736"/>
      <c r="E18" s="736"/>
      <c r="F18" s="736"/>
      <c r="G18" s="736"/>
      <c r="H18" s="736"/>
      <c r="I18" s="736"/>
    </row>
    <row r="19" spans="1:9" ht="18" customHeight="1">
      <c r="A19" s="737" t="s">
        <v>125</v>
      </c>
      <c r="B19" s="737"/>
      <c r="C19" s="736"/>
      <c r="D19" s="736"/>
      <c r="E19" s="736"/>
      <c r="F19" s="736"/>
      <c r="G19" s="736"/>
      <c r="H19" s="736"/>
      <c r="I19" s="736"/>
    </row>
    <row r="20" spans="1:9" ht="18.75" customHeight="1">
      <c r="A20" s="737" t="s">
        <v>126</v>
      </c>
      <c r="B20" s="737"/>
      <c r="C20" s="736"/>
      <c r="D20" s="736"/>
      <c r="E20" s="736"/>
      <c r="F20" s="736"/>
      <c r="G20" s="736"/>
      <c r="H20" s="736"/>
      <c r="I20" s="736"/>
    </row>
    <row r="22" spans="1:9" ht="12.75">
      <c r="A22" s="141" t="s">
        <v>30</v>
      </c>
      <c r="F22" s="146" t="s">
        <v>166</v>
      </c>
      <c r="G22" s="147"/>
      <c r="H22" s="147"/>
      <c r="I22" s="148"/>
    </row>
    <row r="23" spans="1:9" ht="12.75">
      <c r="A23" s="158" t="s">
        <v>119</v>
      </c>
      <c r="F23" s="149" t="s">
        <v>253</v>
      </c>
      <c r="G23" s="130"/>
      <c r="H23" s="130"/>
      <c r="I23" s="150"/>
    </row>
    <row r="24" spans="1:9" ht="12.75">
      <c r="A24" s="158" t="s">
        <v>252</v>
      </c>
      <c r="F24" s="151" t="s">
        <v>254</v>
      </c>
      <c r="G24" s="152"/>
      <c r="H24" s="152"/>
      <c r="I24" s="153"/>
    </row>
  </sheetData>
  <sheetProtection/>
  <mergeCells count="20">
    <mergeCell ref="A17:B17"/>
    <mergeCell ref="C17:F17"/>
    <mergeCell ref="G17:I17"/>
    <mergeCell ref="G18:I18"/>
    <mergeCell ref="G15:I15"/>
    <mergeCell ref="A16:B16"/>
    <mergeCell ref="C16:F16"/>
    <mergeCell ref="G16:I16"/>
    <mergeCell ref="A2:A3"/>
    <mergeCell ref="B2:F2"/>
    <mergeCell ref="A15:B15"/>
    <mergeCell ref="C15:F15"/>
    <mergeCell ref="A20:B20"/>
    <mergeCell ref="C20:F20"/>
    <mergeCell ref="G20:I20"/>
    <mergeCell ref="A18:B18"/>
    <mergeCell ref="C18:F18"/>
    <mergeCell ref="C19:F19"/>
    <mergeCell ref="G19:I19"/>
    <mergeCell ref="A19:B19"/>
  </mergeCells>
  <conditionalFormatting sqref="H4:H13">
    <cfRule type="cellIs" priority="1" dxfId="2" operator="between" stopIfTrue="1">
      <formula>0</formula>
      <formula>2.5</formula>
    </cfRule>
    <cfRule type="cellIs" priority="2" dxfId="1" operator="between" stopIfTrue="1">
      <formula>2.51</formula>
      <formula>3.5</formula>
    </cfRule>
    <cfRule type="cellIs" priority="3" dxfId="0" operator="between" stopIfTrue="1">
      <formula>3.51</formula>
      <formula>5</formula>
    </cfRule>
  </conditionalFormatting>
  <printOptions horizontalCentered="1"/>
  <pageMargins left="0.7086614173228347" right="0.7086614173228347" top="0.7480314960629921" bottom="0.4330708661417323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7030A0"/>
  </sheetPr>
  <dimension ref="A1:I26"/>
  <sheetViews>
    <sheetView view="pageBreakPreview" zoomScaleSheetLayoutView="100" zoomScalePageLayoutView="0" workbookViewId="0" topLeftCell="A1">
      <selection activeCell="L9" sqref="L9"/>
    </sheetView>
  </sheetViews>
  <sheetFormatPr defaultColWidth="9.00390625" defaultRowHeight="17.25" customHeight="1"/>
  <cols>
    <col min="1" max="1" width="30.140625" style="158" customWidth="1"/>
    <col min="2" max="2" width="10.57421875" style="158" customWidth="1"/>
    <col min="3" max="3" width="10.28125" style="158" customWidth="1"/>
    <col min="4" max="4" width="10.57421875" style="158" customWidth="1"/>
    <col min="5" max="5" width="11.00390625" style="158" customWidth="1"/>
    <col min="6" max="6" width="10.421875" style="158" customWidth="1"/>
    <col min="7" max="7" width="11.28125" style="158" customWidth="1"/>
    <col min="8" max="8" width="10.421875" style="158" customWidth="1"/>
    <col min="9" max="9" width="3.7109375" style="158" customWidth="1"/>
    <col min="10" max="16384" width="9.00390625" style="158" customWidth="1"/>
  </cols>
  <sheetData>
    <row r="1" spans="1:8" ht="17.25" customHeight="1">
      <c r="A1" s="132" t="s">
        <v>337</v>
      </c>
      <c r="B1" s="144"/>
      <c r="C1" s="133"/>
      <c r="D1" s="144"/>
      <c r="E1" s="133"/>
      <c r="F1" s="133"/>
      <c r="G1" s="133"/>
      <c r="H1" s="144"/>
    </row>
    <row r="2" spans="1:8" ht="17.25" customHeight="1">
      <c r="A2" s="725" t="s">
        <v>127</v>
      </c>
      <c r="B2" s="738" t="s">
        <v>112</v>
      </c>
      <c r="C2" s="739"/>
      <c r="D2" s="739"/>
      <c r="E2" s="739"/>
      <c r="F2" s="739"/>
      <c r="G2" s="174" t="s">
        <v>57</v>
      </c>
      <c r="H2" s="174" t="s">
        <v>83</v>
      </c>
    </row>
    <row r="3" spans="1:8" ht="17.25" customHeight="1">
      <c r="A3" s="729"/>
      <c r="B3" s="160" t="s">
        <v>113</v>
      </c>
      <c r="C3" s="175" t="s">
        <v>114</v>
      </c>
      <c r="D3" s="157" t="s">
        <v>115</v>
      </c>
      <c r="E3" s="176" t="s">
        <v>116</v>
      </c>
      <c r="F3" s="175" t="s">
        <v>117</v>
      </c>
      <c r="G3" s="135" t="s">
        <v>111</v>
      </c>
      <c r="H3" s="135" t="s">
        <v>118</v>
      </c>
    </row>
    <row r="4" spans="1:8" ht="17.25" customHeight="1">
      <c r="A4" s="136" t="s">
        <v>219</v>
      </c>
      <c r="B4" s="137"/>
      <c r="C4" s="137"/>
      <c r="D4" s="137"/>
      <c r="E4" s="137"/>
      <c r="F4" s="137"/>
      <c r="G4" s="137">
        <f>SUM(B4:F4)</f>
        <v>0</v>
      </c>
      <c r="H4" s="138">
        <f>G4</f>
        <v>0</v>
      </c>
    </row>
    <row r="5" spans="1:8" ht="17.25" customHeight="1">
      <c r="A5" s="136" t="s">
        <v>220</v>
      </c>
      <c r="B5" s="137"/>
      <c r="C5" s="137"/>
      <c r="D5" s="137"/>
      <c r="E5" s="137"/>
      <c r="F5" s="137"/>
      <c r="G5" s="137">
        <f aca="true" t="shared" si="0" ref="G5:G13">SUM(B5:F5)</f>
        <v>0</v>
      </c>
      <c r="H5" s="138">
        <f aca="true" t="shared" si="1" ref="H5:H13">G5</f>
        <v>0</v>
      </c>
    </row>
    <row r="6" spans="1:8" ht="17.25" customHeight="1">
      <c r="A6" s="136" t="s">
        <v>221</v>
      </c>
      <c r="B6" s="137"/>
      <c r="C6" s="137"/>
      <c r="D6" s="137"/>
      <c r="E6" s="137"/>
      <c r="F6" s="137"/>
      <c r="G6" s="137">
        <f t="shared" si="0"/>
        <v>0</v>
      </c>
      <c r="H6" s="138">
        <f t="shared" si="1"/>
        <v>0</v>
      </c>
    </row>
    <row r="7" spans="1:8" ht="17.25" customHeight="1">
      <c r="A7" s="136" t="s">
        <v>222</v>
      </c>
      <c r="B7" s="137"/>
      <c r="C7" s="137"/>
      <c r="D7" s="137"/>
      <c r="E7" s="137"/>
      <c r="F7" s="137"/>
      <c r="G7" s="137">
        <f t="shared" si="0"/>
        <v>0</v>
      </c>
      <c r="H7" s="138">
        <f t="shared" si="1"/>
        <v>0</v>
      </c>
    </row>
    <row r="8" spans="1:8" ht="17.25" customHeight="1">
      <c r="A8" s="136" t="s">
        <v>223</v>
      </c>
      <c r="B8" s="137"/>
      <c r="C8" s="137"/>
      <c r="D8" s="137"/>
      <c r="E8" s="137"/>
      <c r="F8" s="137"/>
      <c r="G8" s="137">
        <f t="shared" si="0"/>
        <v>0</v>
      </c>
      <c r="H8" s="138">
        <f t="shared" si="1"/>
        <v>0</v>
      </c>
    </row>
    <row r="9" spans="1:8" ht="17.25" customHeight="1">
      <c r="A9" s="136" t="s">
        <v>224</v>
      </c>
      <c r="B9" s="137"/>
      <c r="C9" s="137"/>
      <c r="D9" s="137"/>
      <c r="E9" s="137"/>
      <c r="F9" s="137"/>
      <c r="G9" s="137">
        <f t="shared" si="0"/>
        <v>0</v>
      </c>
      <c r="H9" s="138">
        <f t="shared" si="1"/>
        <v>0</v>
      </c>
    </row>
    <row r="10" spans="1:8" ht="17.25" customHeight="1">
      <c r="A10" s="136" t="s">
        <v>225</v>
      </c>
      <c r="B10" s="137"/>
      <c r="C10" s="137"/>
      <c r="D10" s="137"/>
      <c r="E10" s="137"/>
      <c r="F10" s="137"/>
      <c r="G10" s="137">
        <f t="shared" si="0"/>
        <v>0</v>
      </c>
      <c r="H10" s="138">
        <f t="shared" si="1"/>
        <v>0</v>
      </c>
    </row>
    <row r="11" spans="1:8" ht="17.25" customHeight="1">
      <c r="A11" s="136" t="s">
        <v>226</v>
      </c>
      <c r="B11" s="137"/>
      <c r="C11" s="137"/>
      <c r="D11" s="137"/>
      <c r="E11" s="137"/>
      <c r="F11" s="137"/>
      <c r="G11" s="137">
        <f t="shared" si="0"/>
        <v>0</v>
      </c>
      <c r="H11" s="138">
        <f t="shared" si="1"/>
        <v>0</v>
      </c>
    </row>
    <row r="12" spans="1:8" ht="17.25" customHeight="1">
      <c r="A12" s="136" t="s">
        <v>227</v>
      </c>
      <c r="B12" s="137"/>
      <c r="C12" s="137"/>
      <c r="D12" s="137"/>
      <c r="E12" s="137"/>
      <c r="F12" s="137"/>
      <c r="G12" s="137">
        <f t="shared" si="0"/>
        <v>0</v>
      </c>
      <c r="H12" s="138">
        <f t="shared" si="1"/>
        <v>0</v>
      </c>
    </row>
    <row r="13" spans="1:8" ht="17.25" customHeight="1">
      <c r="A13" s="139" t="s">
        <v>0</v>
      </c>
      <c r="B13" s="177"/>
      <c r="C13" s="177"/>
      <c r="D13" s="177"/>
      <c r="E13" s="177"/>
      <c r="F13" s="177"/>
      <c r="G13" s="177">
        <f t="shared" si="0"/>
        <v>0</v>
      </c>
      <c r="H13" s="178">
        <f t="shared" si="1"/>
        <v>0</v>
      </c>
    </row>
    <row r="14" spans="1:8" ht="17.25" customHeight="1">
      <c r="A14" s="141"/>
      <c r="B14" s="142"/>
      <c r="C14" s="142"/>
      <c r="D14" s="142"/>
      <c r="E14" s="171"/>
      <c r="F14" s="172"/>
      <c r="G14" s="172"/>
      <c r="H14" s="173"/>
    </row>
    <row r="15" spans="1:9" ht="17.25" customHeight="1">
      <c r="A15" s="732" t="s">
        <v>229</v>
      </c>
      <c r="B15" s="732"/>
      <c r="C15" s="732" t="s">
        <v>230</v>
      </c>
      <c r="D15" s="732"/>
      <c r="E15" s="732"/>
      <c r="F15" s="732"/>
      <c r="G15" s="732" t="s">
        <v>231</v>
      </c>
      <c r="H15" s="732"/>
      <c r="I15" s="732"/>
    </row>
    <row r="16" spans="1:9" ht="18.75" customHeight="1">
      <c r="A16" s="737" t="s">
        <v>122</v>
      </c>
      <c r="B16" s="737"/>
      <c r="C16" s="736"/>
      <c r="D16" s="736"/>
      <c r="E16" s="736"/>
      <c r="F16" s="736"/>
      <c r="G16" s="736"/>
      <c r="H16" s="736"/>
      <c r="I16" s="736"/>
    </row>
    <row r="17" spans="1:9" ht="21" customHeight="1">
      <c r="A17" s="737" t="s">
        <v>123</v>
      </c>
      <c r="B17" s="737"/>
      <c r="C17" s="736"/>
      <c r="D17" s="736"/>
      <c r="E17" s="736"/>
      <c r="F17" s="736"/>
      <c r="G17" s="736"/>
      <c r="H17" s="736"/>
      <c r="I17" s="736"/>
    </row>
    <row r="18" spans="1:9" ht="21" customHeight="1">
      <c r="A18" s="737" t="s">
        <v>124</v>
      </c>
      <c r="B18" s="737"/>
      <c r="C18" s="736"/>
      <c r="D18" s="736"/>
      <c r="E18" s="736"/>
      <c r="F18" s="736"/>
      <c r="G18" s="736"/>
      <c r="H18" s="736"/>
      <c r="I18" s="736"/>
    </row>
    <row r="19" spans="1:9" ht="21" customHeight="1">
      <c r="A19" s="737" t="s">
        <v>125</v>
      </c>
      <c r="B19" s="737"/>
      <c r="C19" s="736"/>
      <c r="D19" s="736"/>
      <c r="E19" s="736"/>
      <c r="F19" s="736"/>
      <c r="G19" s="736"/>
      <c r="H19" s="736"/>
      <c r="I19" s="736"/>
    </row>
    <row r="20" spans="1:9" ht="18.75" customHeight="1">
      <c r="A20" s="737" t="s">
        <v>126</v>
      </c>
      <c r="B20" s="737"/>
      <c r="C20" s="736"/>
      <c r="D20" s="736"/>
      <c r="E20" s="736"/>
      <c r="F20" s="736"/>
      <c r="G20" s="736"/>
      <c r="H20" s="736"/>
      <c r="I20" s="736"/>
    </row>
    <row r="21" spans="1:9" ht="17.25" customHeight="1">
      <c r="A21" s="37"/>
      <c r="B21" s="37"/>
      <c r="C21" s="37"/>
      <c r="D21" s="37"/>
      <c r="E21" s="37"/>
      <c r="F21" s="37"/>
      <c r="G21" s="37"/>
      <c r="H21" s="37"/>
      <c r="I21" s="37"/>
    </row>
    <row r="22" spans="1:9" ht="17.25" customHeight="1">
      <c r="A22" s="141" t="s">
        <v>30</v>
      </c>
      <c r="B22" s="37"/>
      <c r="C22" s="37"/>
      <c r="D22" s="37"/>
      <c r="E22" s="37"/>
      <c r="F22" s="146" t="s">
        <v>166</v>
      </c>
      <c r="G22" s="147"/>
      <c r="H22" s="147"/>
      <c r="I22" s="148"/>
    </row>
    <row r="23" spans="1:9" ht="17.25" customHeight="1">
      <c r="A23" s="158" t="s">
        <v>119</v>
      </c>
      <c r="B23" s="37"/>
      <c r="C23" s="37"/>
      <c r="D23" s="37"/>
      <c r="E23" s="37"/>
      <c r="F23" s="149" t="s">
        <v>253</v>
      </c>
      <c r="G23" s="130"/>
      <c r="H23" s="130"/>
      <c r="I23" s="150"/>
    </row>
    <row r="24" spans="1:9" ht="17.25" customHeight="1">
      <c r="A24" s="158" t="s">
        <v>252</v>
      </c>
      <c r="B24" s="37"/>
      <c r="C24" s="37"/>
      <c r="D24" s="37"/>
      <c r="E24" s="37"/>
      <c r="F24" s="151" t="s">
        <v>254</v>
      </c>
      <c r="G24" s="152"/>
      <c r="H24" s="152"/>
      <c r="I24" s="153"/>
    </row>
    <row r="25" spans="1:9" ht="17.25" customHeight="1">
      <c r="A25" s="37"/>
      <c r="B25" s="37"/>
      <c r="C25" s="37"/>
      <c r="D25" s="37"/>
      <c r="E25" s="37"/>
      <c r="F25" s="37"/>
      <c r="G25" s="37"/>
      <c r="H25" s="37"/>
      <c r="I25" s="37"/>
    </row>
    <row r="26" spans="1:5" ht="17.25" customHeight="1">
      <c r="A26" s="144"/>
      <c r="B26" s="144"/>
      <c r="C26" s="133"/>
      <c r="D26" s="144"/>
      <c r="E26" s="133"/>
    </row>
  </sheetData>
  <sheetProtection/>
  <mergeCells count="20">
    <mergeCell ref="A17:B17"/>
    <mergeCell ref="C17:F17"/>
    <mergeCell ref="G17:I17"/>
    <mergeCell ref="A18:B18"/>
    <mergeCell ref="C18:F18"/>
    <mergeCell ref="G18:I18"/>
    <mergeCell ref="G19:I19"/>
    <mergeCell ref="A20:B20"/>
    <mergeCell ref="C20:F20"/>
    <mergeCell ref="G20:I20"/>
    <mergeCell ref="A19:B19"/>
    <mergeCell ref="C19:F19"/>
    <mergeCell ref="G15:I15"/>
    <mergeCell ref="A16:B16"/>
    <mergeCell ref="A2:A3"/>
    <mergeCell ref="B2:F2"/>
    <mergeCell ref="A15:B15"/>
    <mergeCell ref="C15:F15"/>
    <mergeCell ref="C16:F16"/>
    <mergeCell ref="G16:I16"/>
  </mergeCells>
  <conditionalFormatting sqref="H4:H13">
    <cfRule type="cellIs" priority="1" dxfId="2" operator="between" stopIfTrue="1">
      <formula>0</formula>
      <formula>2.5</formula>
    </cfRule>
    <cfRule type="cellIs" priority="2" dxfId="1" operator="between" stopIfTrue="1">
      <formula>2.51</formula>
      <formula>3.5</formula>
    </cfRule>
    <cfRule type="cellIs" priority="3" dxfId="0" operator="between" stopIfTrue="1">
      <formula>3.51</formula>
      <formula>5</formula>
    </cfRule>
  </conditionalFormatting>
  <printOptions horizontalCentered="1"/>
  <pageMargins left="0.7086614173228347" right="0.7086614173228347" top="0.5905511811023623" bottom="0.472440944881889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Q32"/>
  <sheetViews>
    <sheetView view="pageBreakPreview" zoomScaleSheetLayoutView="100" zoomScalePageLayoutView="0" workbookViewId="0" topLeftCell="A1">
      <selection activeCell="J32" sqref="A1:J32"/>
    </sheetView>
  </sheetViews>
  <sheetFormatPr defaultColWidth="9.140625" defaultRowHeight="19.5" customHeight="1"/>
  <cols>
    <col min="1" max="1" width="17.421875" style="4" customWidth="1"/>
    <col min="2" max="2" width="10.421875" style="5" customWidth="1"/>
    <col min="3" max="3" width="10.421875" style="4" customWidth="1"/>
    <col min="4" max="4" width="11.8515625" style="4" customWidth="1"/>
    <col min="5" max="9" width="10.421875" style="5" customWidth="1"/>
    <col min="10" max="10" width="13.00390625" style="5" customWidth="1"/>
    <col min="11" max="16384" width="9.140625" style="4" customWidth="1"/>
  </cols>
  <sheetData>
    <row r="1" ht="22.5" customHeight="1">
      <c r="A1" s="26" t="s">
        <v>196</v>
      </c>
    </row>
    <row r="2" spans="1:10" ht="22.5" customHeight="1">
      <c r="A2" s="15" t="s">
        <v>558</v>
      </c>
      <c r="B2" s="16"/>
      <c r="C2" s="17"/>
      <c r="D2" s="17"/>
      <c r="E2" s="16"/>
      <c r="F2" s="16"/>
      <c r="G2" s="16"/>
      <c r="H2" s="16"/>
      <c r="I2" s="16"/>
      <c r="J2" s="329"/>
    </row>
    <row r="3" spans="1:10" s="2" customFormat="1" ht="17.25" customHeight="1">
      <c r="A3" s="537" t="s">
        <v>19</v>
      </c>
      <c r="B3" s="547" t="s">
        <v>176</v>
      </c>
      <c r="C3" s="543" t="s">
        <v>203</v>
      </c>
      <c r="D3" s="544"/>
      <c r="E3" s="544"/>
      <c r="F3" s="544"/>
      <c r="G3" s="544"/>
      <c r="H3" s="544"/>
      <c r="I3" s="545"/>
      <c r="J3" s="546" t="s">
        <v>6</v>
      </c>
    </row>
    <row r="4" spans="1:10" s="2" customFormat="1" ht="12.75" customHeight="1">
      <c r="A4" s="538"/>
      <c r="B4" s="548"/>
      <c r="C4" s="537" t="s">
        <v>262</v>
      </c>
      <c r="D4" s="553" t="s">
        <v>263</v>
      </c>
      <c r="E4" s="550" t="s">
        <v>264</v>
      </c>
      <c r="F4" s="550" t="s">
        <v>265</v>
      </c>
      <c r="G4" s="550" t="s">
        <v>266</v>
      </c>
      <c r="H4" s="540" t="s">
        <v>261</v>
      </c>
      <c r="I4" s="540" t="s">
        <v>11</v>
      </c>
      <c r="J4" s="546"/>
    </row>
    <row r="5" spans="1:10" s="2" customFormat="1" ht="12.75">
      <c r="A5" s="538"/>
      <c r="B5" s="548"/>
      <c r="C5" s="538"/>
      <c r="D5" s="554"/>
      <c r="E5" s="551"/>
      <c r="F5" s="551"/>
      <c r="G5" s="551"/>
      <c r="H5" s="541"/>
      <c r="I5" s="541"/>
      <c r="J5" s="546"/>
    </row>
    <row r="6" spans="1:10" s="3" customFormat="1" ht="25.5" customHeight="1">
      <c r="A6" s="538"/>
      <c r="B6" s="549"/>
      <c r="C6" s="539"/>
      <c r="D6" s="555"/>
      <c r="E6" s="552"/>
      <c r="F6" s="552"/>
      <c r="G6" s="552"/>
      <c r="H6" s="542"/>
      <c r="I6" s="542"/>
      <c r="J6" s="546"/>
    </row>
    <row r="7" spans="1:10" s="8" customFormat="1" ht="19.5" customHeight="1">
      <c r="A7" s="6" t="s">
        <v>39</v>
      </c>
      <c r="B7" s="7">
        <v>20</v>
      </c>
      <c r="C7" s="7">
        <v>1</v>
      </c>
      <c r="D7" s="7"/>
      <c r="E7" s="7"/>
      <c r="F7" s="7"/>
      <c r="G7" s="7">
        <v>1</v>
      </c>
      <c r="H7" s="214">
        <f>(C7*0.125)+(D7*0.25)+(E7*0.5)+(F7*0.75)+(G7*1)</f>
        <v>1.125</v>
      </c>
      <c r="I7" s="215">
        <f>H7/B7*100</f>
        <v>5.625</v>
      </c>
      <c r="J7" s="458">
        <f>IF((I7/25*5)&gt;5,5,(I7/25*5))</f>
        <v>1.125</v>
      </c>
    </row>
    <row r="8" spans="1:10" s="8" customFormat="1" ht="19.5" customHeight="1">
      <c r="A8" s="6" t="s">
        <v>13</v>
      </c>
      <c r="B8" s="7">
        <v>23</v>
      </c>
      <c r="C8" s="7"/>
      <c r="D8" s="7">
        <v>1</v>
      </c>
      <c r="E8" s="7"/>
      <c r="F8" s="7"/>
      <c r="G8" s="7">
        <v>0</v>
      </c>
      <c r="H8" s="214">
        <f>(C8*0.125)+(D8*0.25)+(E8*0.5)+(F8*0.75)+(G8*1)</f>
        <v>0.25</v>
      </c>
      <c r="I8" s="215">
        <f>H8/B8*100</f>
        <v>1.0869565217391304</v>
      </c>
      <c r="J8" s="458">
        <f>IF((I8/50*5)&gt;5,5,(I8/50*5))</f>
        <v>0.10869565217391304</v>
      </c>
    </row>
    <row r="9" spans="1:10" s="8" customFormat="1" ht="19.5" customHeight="1">
      <c r="A9" s="6" t="s">
        <v>14</v>
      </c>
      <c r="B9" s="7">
        <v>7</v>
      </c>
      <c r="C9" s="7"/>
      <c r="D9" s="7"/>
      <c r="E9" s="7"/>
      <c r="F9" s="7"/>
      <c r="G9" s="7"/>
      <c r="H9" s="214">
        <f>(C9*0.125)+(D9*0.25)+(E9*0.5)+(F9*0.75)+(G9*1)</f>
        <v>0</v>
      </c>
      <c r="I9" s="215">
        <f>H9/B9*100</f>
        <v>0</v>
      </c>
      <c r="J9" s="458">
        <f>IF((I9/50*5)&gt;5,5,(I9/50*5))</f>
        <v>0</v>
      </c>
    </row>
    <row r="10" spans="1:10" s="8" customFormat="1" ht="19.5" customHeight="1">
      <c r="A10" s="13" t="s">
        <v>40</v>
      </c>
      <c r="B10" s="14">
        <f aca="true" t="shared" si="0" ref="B10:H10">SUM(B7:B9)</f>
        <v>50</v>
      </c>
      <c r="C10" s="14">
        <f t="shared" si="0"/>
        <v>1</v>
      </c>
      <c r="D10" s="14">
        <f t="shared" si="0"/>
        <v>1</v>
      </c>
      <c r="E10" s="14">
        <f t="shared" si="0"/>
        <v>0</v>
      </c>
      <c r="F10" s="14">
        <f t="shared" si="0"/>
        <v>0</v>
      </c>
      <c r="G10" s="14">
        <f t="shared" si="0"/>
        <v>1</v>
      </c>
      <c r="H10" s="14">
        <f t="shared" si="0"/>
        <v>1.375</v>
      </c>
      <c r="I10" s="217">
        <f>H10/B10*100</f>
        <v>2.75</v>
      </c>
      <c r="J10" s="458">
        <f>IF((I10/50*5)&gt;5,5,(I10/50*5))</f>
        <v>0.275</v>
      </c>
    </row>
    <row r="11" spans="1:11" s="8" customFormat="1" ht="19.5" customHeight="1">
      <c r="A11" s="24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9" s="8" customFormat="1" ht="19.5" customHeight="1">
      <c r="A12" s="25" t="s">
        <v>15</v>
      </c>
      <c r="B12" s="12"/>
      <c r="C12" s="12"/>
      <c r="D12" s="12"/>
      <c r="E12" s="12"/>
      <c r="F12" s="12"/>
      <c r="G12" s="12"/>
      <c r="H12" s="12"/>
      <c r="I12" s="12"/>
    </row>
    <row r="13" spans="1:9" s="8" customFormat="1" ht="19.5" customHeight="1">
      <c r="A13" s="10" t="s">
        <v>48</v>
      </c>
      <c r="B13" s="12"/>
      <c r="C13" s="12"/>
      <c r="D13" s="12"/>
      <c r="E13" s="12"/>
      <c r="F13" s="12"/>
      <c r="G13" s="12"/>
      <c r="H13" s="12"/>
      <c r="I13" s="12"/>
    </row>
    <row r="14" spans="1:9" s="8" customFormat="1" ht="19.5" customHeight="1">
      <c r="A14" s="10" t="s">
        <v>49</v>
      </c>
      <c r="B14" s="12"/>
      <c r="C14" s="12"/>
      <c r="D14" s="12"/>
      <c r="E14" s="12"/>
      <c r="F14" s="12"/>
      <c r="G14" s="12"/>
      <c r="H14" s="12"/>
      <c r="I14" s="12"/>
    </row>
    <row r="15" spans="1:10" s="8" customFormat="1" ht="19.5" customHeight="1">
      <c r="A15" s="10" t="s">
        <v>50</v>
      </c>
      <c r="B15" s="12"/>
      <c r="C15" s="12"/>
      <c r="D15" s="12"/>
      <c r="E15" s="12"/>
      <c r="F15" s="27" t="s">
        <v>559</v>
      </c>
      <c r="G15" s="28"/>
      <c r="H15" s="28"/>
      <c r="I15" s="29"/>
      <c r="J15" s="12"/>
    </row>
    <row r="16" spans="1:10" s="8" customFormat="1" ht="12.75" customHeight="1">
      <c r="A16" s="11"/>
      <c r="B16" s="12"/>
      <c r="C16" s="12"/>
      <c r="D16" s="12"/>
      <c r="E16" s="12"/>
      <c r="F16" s="30" t="s">
        <v>560</v>
      </c>
      <c r="G16" s="420"/>
      <c r="H16" s="31"/>
      <c r="I16" s="32"/>
      <c r="J16" s="12"/>
    </row>
    <row r="17" spans="1:17" s="20" customFormat="1" ht="16.5" customHeight="1">
      <c r="A17" s="18" t="s">
        <v>41</v>
      </c>
      <c r="B17" s="19"/>
      <c r="C17" s="19"/>
      <c r="D17" s="19"/>
      <c r="E17" s="19"/>
      <c r="F17" s="33" t="s">
        <v>561</v>
      </c>
      <c r="G17" s="34"/>
      <c r="H17" s="34"/>
      <c r="I17" s="35"/>
      <c r="P17" s="8"/>
      <c r="Q17" s="8"/>
    </row>
    <row r="18" spans="1:9" s="20" customFormat="1" ht="16.5" customHeight="1">
      <c r="A18" s="9" t="s">
        <v>193</v>
      </c>
      <c r="B18" s="21"/>
      <c r="C18" s="21"/>
      <c r="D18" s="21"/>
      <c r="E18" s="21"/>
      <c r="F18" s="21"/>
      <c r="G18" s="21"/>
      <c r="H18" s="21"/>
      <c r="I18" s="21"/>
    </row>
    <row r="19" spans="1:9" s="20" customFormat="1" ht="16.5" customHeight="1">
      <c r="A19" s="9" t="s">
        <v>194</v>
      </c>
      <c r="B19" s="21"/>
      <c r="C19" s="21"/>
      <c r="D19" s="21"/>
      <c r="E19" s="21"/>
      <c r="F19" s="21"/>
      <c r="G19" s="21"/>
      <c r="H19" s="21"/>
      <c r="I19" s="21"/>
    </row>
    <row r="20" spans="1:10" s="20" customFormat="1" ht="16.5" customHeight="1">
      <c r="A20" s="9" t="s">
        <v>195</v>
      </c>
      <c r="B20" s="21"/>
      <c r="C20" s="21"/>
      <c r="D20" s="21"/>
      <c r="E20" s="21"/>
      <c r="F20" s="21"/>
      <c r="G20" s="21"/>
      <c r="H20" s="21"/>
      <c r="I20" s="21"/>
      <c r="J20" s="19"/>
    </row>
    <row r="21" spans="1:10" s="20" customFormat="1" ht="16.5" customHeight="1">
      <c r="A21" s="9" t="s">
        <v>189</v>
      </c>
      <c r="B21" s="21"/>
      <c r="C21" s="21"/>
      <c r="D21" s="21"/>
      <c r="E21" s="21"/>
      <c r="F21" s="21"/>
      <c r="G21" s="21"/>
      <c r="H21" s="21"/>
      <c r="I21" s="21"/>
      <c r="J21" s="19"/>
    </row>
    <row r="22" spans="1:10" s="20" customFormat="1" ht="16.5" customHeight="1">
      <c r="A22" s="9" t="s">
        <v>190</v>
      </c>
      <c r="B22" s="21"/>
      <c r="C22" s="21"/>
      <c r="D22" s="21"/>
      <c r="E22" s="21"/>
      <c r="F22" s="21"/>
      <c r="G22" s="21"/>
      <c r="H22" s="21"/>
      <c r="I22" s="21"/>
      <c r="J22" s="19"/>
    </row>
    <row r="23" spans="1:10" s="20" customFormat="1" ht="16.5" customHeight="1">
      <c r="A23" s="9" t="s">
        <v>191</v>
      </c>
      <c r="B23" s="21"/>
      <c r="C23" s="21"/>
      <c r="D23" s="21"/>
      <c r="E23" s="21"/>
      <c r="F23" s="21"/>
      <c r="G23" s="21"/>
      <c r="H23" s="21"/>
      <c r="I23" s="21"/>
      <c r="J23" s="19"/>
    </row>
    <row r="24" spans="1:10" s="20" customFormat="1" ht="16.5" customHeight="1">
      <c r="A24" s="9" t="s">
        <v>192</v>
      </c>
      <c r="B24" s="21"/>
      <c r="C24" s="21"/>
      <c r="D24" s="21"/>
      <c r="E24" s="21"/>
      <c r="F24" s="21"/>
      <c r="G24" s="21"/>
      <c r="H24" s="21"/>
      <c r="I24" s="21"/>
      <c r="J24" s="19"/>
    </row>
    <row r="25" spans="1:10" s="20" customFormat="1" ht="16.5" customHeight="1">
      <c r="A25" s="9" t="s">
        <v>185</v>
      </c>
      <c r="B25" s="21"/>
      <c r="C25" s="21"/>
      <c r="D25" s="21"/>
      <c r="E25" s="21"/>
      <c r="F25" s="21"/>
      <c r="G25" s="21"/>
      <c r="H25" s="21"/>
      <c r="I25" s="21"/>
      <c r="J25" s="22"/>
    </row>
    <row r="26" spans="1:10" s="20" customFormat="1" ht="16.5" customHeight="1">
      <c r="A26" s="9" t="s">
        <v>186</v>
      </c>
      <c r="B26" s="23"/>
      <c r="C26" s="23"/>
      <c r="D26" s="23"/>
      <c r="E26" s="23"/>
      <c r="F26" s="23"/>
      <c r="G26" s="23"/>
      <c r="H26" s="23"/>
      <c r="I26" s="23"/>
      <c r="J26" s="19"/>
    </row>
    <row r="27" spans="1:10" s="20" customFormat="1" ht="16.5" customHeight="1">
      <c r="A27" s="36" t="s">
        <v>184</v>
      </c>
      <c r="B27" s="21"/>
      <c r="C27" s="21"/>
      <c r="D27" s="21"/>
      <c r="E27" s="21"/>
      <c r="F27" s="21"/>
      <c r="G27" s="21"/>
      <c r="H27" s="21"/>
      <c r="I27" s="21"/>
      <c r="J27" s="19"/>
    </row>
    <row r="28" spans="1:10" s="20" customFormat="1" ht="16.5" customHeight="1">
      <c r="A28" s="36" t="s">
        <v>187</v>
      </c>
      <c r="B28" s="21"/>
      <c r="C28" s="21"/>
      <c r="D28" s="21"/>
      <c r="E28" s="21"/>
      <c r="F28" s="21"/>
      <c r="G28" s="21"/>
      <c r="H28" s="21"/>
      <c r="I28" s="21"/>
      <c r="J28" s="19"/>
    </row>
    <row r="29" spans="1:10" s="20" customFormat="1" ht="16.5" customHeight="1">
      <c r="A29" s="36" t="s">
        <v>188</v>
      </c>
      <c r="J29" s="19"/>
    </row>
    <row r="30" spans="1:10" s="20" customFormat="1" ht="16.5" customHeight="1">
      <c r="A30" s="9" t="s">
        <v>46</v>
      </c>
      <c r="J30" s="19"/>
    </row>
    <row r="31" s="20" customFormat="1" ht="3" customHeight="1">
      <c r="J31" s="19"/>
    </row>
    <row r="32" spans="1:4" s="5" customFormat="1" ht="19.5" customHeight="1">
      <c r="A32" s="4"/>
      <c r="C32" s="4"/>
      <c r="D32" s="4"/>
    </row>
  </sheetData>
  <sheetProtection/>
  <mergeCells count="11">
    <mergeCell ref="J3:J6"/>
    <mergeCell ref="B3:B6"/>
    <mergeCell ref="E4:E6"/>
    <mergeCell ref="F4:F6"/>
    <mergeCell ref="G4:G6"/>
    <mergeCell ref="D4:D6"/>
    <mergeCell ref="C4:C6"/>
    <mergeCell ref="H4:H6"/>
    <mergeCell ref="I4:I6"/>
    <mergeCell ref="A3:A6"/>
    <mergeCell ref="C3:I3"/>
  </mergeCells>
  <conditionalFormatting sqref="J7:J10">
    <cfRule type="cellIs" priority="1" dxfId="2" operator="between" stopIfTrue="1">
      <formula>0</formula>
      <formula>2.5</formula>
    </cfRule>
    <cfRule type="cellIs" priority="2" dxfId="1" operator="between" stopIfTrue="1">
      <formula>2.51</formula>
      <formula>3.5</formula>
    </cfRule>
    <cfRule type="cellIs" priority="3" dxfId="0" operator="between" stopIfTrue="1">
      <formula>3.51</formula>
      <formula>5</formula>
    </cfRule>
  </conditionalFormatting>
  <printOptions horizontalCentered="1"/>
  <pageMargins left="0.32" right="0.17" top="0.75" bottom="0.75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G57"/>
  <sheetViews>
    <sheetView view="pageBreakPreview" zoomScaleSheetLayoutView="100" zoomScalePageLayoutView="0" workbookViewId="0" topLeftCell="A1">
      <selection activeCell="G59" sqref="A1:G59"/>
    </sheetView>
  </sheetViews>
  <sheetFormatPr defaultColWidth="9.140625" defaultRowHeight="15"/>
  <cols>
    <col min="1" max="1" width="5.140625" style="399" customWidth="1"/>
    <col min="2" max="2" width="25.421875" style="398" customWidth="1"/>
    <col min="3" max="3" width="17.8515625" style="403" customWidth="1"/>
    <col min="4" max="4" width="17.8515625" style="399" customWidth="1"/>
    <col min="5" max="5" width="27.28125" style="0" customWidth="1"/>
    <col min="6" max="6" width="23.421875" style="399" customWidth="1"/>
    <col min="7" max="7" width="12.57421875" style="399" customWidth="1"/>
  </cols>
  <sheetData>
    <row r="1" ht="19.5" customHeight="1">
      <c r="A1" s="399" t="s">
        <v>268</v>
      </c>
    </row>
    <row r="3" spans="1:7" s="211" customFormat="1" ht="17.25" customHeight="1">
      <c r="A3" s="459" t="s">
        <v>257</v>
      </c>
      <c r="B3" s="460" t="s">
        <v>243</v>
      </c>
      <c r="C3" s="461" t="s">
        <v>244</v>
      </c>
      <c r="D3" s="462" t="s">
        <v>260</v>
      </c>
      <c r="E3" s="459" t="s">
        <v>258</v>
      </c>
      <c r="F3" s="459" t="s">
        <v>259</v>
      </c>
      <c r="G3" s="459" t="s">
        <v>19</v>
      </c>
    </row>
    <row r="4" spans="1:7" ht="17.25" customHeight="1">
      <c r="A4" s="463">
        <v>1</v>
      </c>
      <c r="B4" s="436" t="s">
        <v>405</v>
      </c>
      <c r="C4" s="437" t="s">
        <v>406</v>
      </c>
      <c r="D4" s="463">
        <v>4910720023</v>
      </c>
      <c r="E4" s="463" t="s">
        <v>407</v>
      </c>
      <c r="F4" s="464">
        <v>238250</v>
      </c>
      <c r="G4" s="463">
        <v>2551</v>
      </c>
    </row>
    <row r="5" spans="1:7" ht="17.25" customHeight="1">
      <c r="A5" s="463">
        <v>2</v>
      </c>
      <c r="B5" s="436" t="s">
        <v>408</v>
      </c>
      <c r="C5" s="437" t="s">
        <v>409</v>
      </c>
      <c r="D5" s="463">
        <v>4752501</v>
      </c>
      <c r="E5" s="463" t="s">
        <v>407</v>
      </c>
      <c r="F5" s="464">
        <v>237962</v>
      </c>
      <c r="G5" s="463">
        <v>2551</v>
      </c>
    </row>
    <row r="6" spans="1:7" ht="17.25" customHeight="1">
      <c r="A6" s="463">
        <v>3</v>
      </c>
      <c r="B6" s="436" t="s">
        <v>410</v>
      </c>
      <c r="C6" s="437" t="s">
        <v>414</v>
      </c>
      <c r="D6" s="463">
        <v>4652507</v>
      </c>
      <c r="E6" s="463" t="s">
        <v>407</v>
      </c>
      <c r="F6" s="464">
        <v>237978</v>
      </c>
      <c r="G6" s="463">
        <v>2551</v>
      </c>
    </row>
    <row r="7" spans="1:7" ht="17.25" customHeight="1">
      <c r="A7" s="463">
        <v>4</v>
      </c>
      <c r="B7" s="436" t="s">
        <v>415</v>
      </c>
      <c r="C7" s="437" t="s">
        <v>416</v>
      </c>
      <c r="D7" s="463">
        <v>4910721006</v>
      </c>
      <c r="E7" s="463" t="s">
        <v>407</v>
      </c>
      <c r="F7" s="464">
        <v>237983</v>
      </c>
      <c r="G7" s="463">
        <v>2551</v>
      </c>
    </row>
    <row r="8" spans="1:7" ht="17.25" customHeight="1">
      <c r="A8" s="463">
        <v>5</v>
      </c>
      <c r="B8" s="436" t="s">
        <v>417</v>
      </c>
      <c r="C8" s="437" t="s">
        <v>418</v>
      </c>
      <c r="D8" s="463">
        <v>4910721004</v>
      </c>
      <c r="E8" s="463" t="s">
        <v>407</v>
      </c>
      <c r="F8" s="464">
        <v>238053</v>
      </c>
      <c r="G8" s="463">
        <v>2551</v>
      </c>
    </row>
    <row r="9" spans="1:7" ht="17.25" customHeight="1">
      <c r="A9" s="463">
        <v>6</v>
      </c>
      <c r="B9" s="436" t="s">
        <v>419</v>
      </c>
      <c r="C9" s="437" t="s">
        <v>422</v>
      </c>
      <c r="D9" s="463">
        <v>4910721011</v>
      </c>
      <c r="E9" s="463" t="s">
        <v>407</v>
      </c>
      <c r="F9" s="464">
        <v>238071</v>
      </c>
      <c r="G9" s="463">
        <v>2551</v>
      </c>
    </row>
    <row r="10" spans="1:7" ht="17.25" customHeight="1">
      <c r="A10" s="463">
        <v>7</v>
      </c>
      <c r="B10" s="436" t="s">
        <v>420</v>
      </c>
      <c r="C10" s="437" t="s">
        <v>421</v>
      </c>
      <c r="D10" s="463">
        <v>4752503</v>
      </c>
      <c r="E10" s="463" t="s">
        <v>407</v>
      </c>
      <c r="F10" s="464">
        <v>238147</v>
      </c>
      <c r="G10" s="463">
        <v>2551</v>
      </c>
    </row>
    <row r="11" spans="1:7" ht="17.25" customHeight="1">
      <c r="A11" s="463">
        <v>8</v>
      </c>
      <c r="B11" s="436" t="s">
        <v>423</v>
      </c>
      <c r="C11" s="437" t="s">
        <v>424</v>
      </c>
      <c r="D11" s="463">
        <v>4910721007</v>
      </c>
      <c r="E11" s="463" t="s">
        <v>407</v>
      </c>
      <c r="F11" s="464">
        <v>238168</v>
      </c>
      <c r="G11" s="463">
        <v>2551</v>
      </c>
    </row>
    <row r="12" spans="1:7" ht="17.25" customHeight="1">
      <c r="A12" s="463">
        <v>9</v>
      </c>
      <c r="B12" s="436" t="s">
        <v>425</v>
      </c>
      <c r="C12" s="437" t="s">
        <v>426</v>
      </c>
      <c r="D12" s="463">
        <v>4910721010</v>
      </c>
      <c r="E12" s="463" t="s">
        <v>407</v>
      </c>
      <c r="F12" s="464">
        <v>238169</v>
      </c>
      <c r="G12" s="463">
        <v>2551</v>
      </c>
    </row>
    <row r="13" spans="1:7" ht="17.25" customHeight="1">
      <c r="A13" s="463">
        <v>10</v>
      </c>
      <c r="B13" s="436" t="s">
        <v>428</v>
      </c>
      <c r="C13" s="437" t="s">
        <v>427</v>
      </c>
      <c r="D13" s="463">
        <v>4910721014</v>
      </c>
      <c r="E13" s="463" t="s">
        <v>407</v>
      </c>
      <c r="F13" s="464">
        <v>238274</v>
      </c>
      <c r="G13" s="463">
        <v>2551</v>
      </c>
    </row>
    <row r="14" spans="1:7" ht="17.25" customHeight="1">
      <c r="A14" s="463">
        <v>11</v>
      </c>
      <c r="B14" s="436" t="s">
        <v>429</v>
      </c>
      <c r="C14" s="437" t="s">
        <v>430</v>
      </c>
      <c r="D14" s="463">
        <v>4852514</v>
      </c>
      <c r="E14" s="463" t="s">
        <v>407</v>
      </c>
      <c r="F14" s="464">
        <v>238273</v>
      </c>
      <c r="G14" s="463">
        <v>2551</v>
      </c>
    </row>
    <row r="15" spans="1:7" ht="17.25" customHeight="1">
      <c r="A15" s="463">
        <v>12</v>
      </c>
      <c r="B15" s="436" t="s">
        <v>431</v>
      </c>
      <c r="C15" s="437" t="s">
        <v>432</v>
      </c>
      <c r="D15" s="463">
        <v>4910721003</v>
      </c>
      <c r="E15" s="463" t="s">
        <v>407</v>
      </c>
      <c r="F15" s="464">
        <v>238281</v>
      </c>
      <c r="G15" s="463">
        <v>2551</v>
      </c>
    </row>
    <row r="16" spans="1:7" ht="17.25" customHeight="1">
      <c r="A16" s="463">
        <v>13</v>
      </c>
      <c r="B16" s="436" t="s">
        <v>433</v>
      </c>
      <c r="C16" s="437" t="s">
        <v>434</v>
      </c>
      <c r="D16" s="463">
        <v>4852516</v>
      </c>
      <c r="E16" s="463" t="s">
        <v>407</v>
      </c>
      <c r="F16" s="464">
        <v>238284</v>
      </c>
      <c r="G16" s="463">
        <v>2551</v>
      </c>
    </row>
    <row r="17" spans="1:7" ht="17.25" customHeight="1">
      <c r="A17" s="463">
        <v>14</v>
      </c>
      <c r="B17" s="436" t="s">
        <v>435</v>
      </c>
      <c r="C17" s="437" t="s">
        <v>436</v>
      </c>
      <c r="D17" s="463">
        <v>4910721009</v>
      </c>
      <c r="E17" s="463" t="s">
        <v>407</v>
      </c>
      <c r="F17" s="464">
        <v>238284</v>
      </c>
      <c r="G17" s="463">
        <v>2551</v>
      </c>
    </row>
    <row r="18" spans="1:7" ht="18" customHeight="1">
      <c r="A18" s="463">
        <v>15</v>
      </c>
      <c r="B18" s="436" t="s">
        <v>437</v>
      </c>
      <c r="C18" s="437" t="s">
        <v>438</v>
      </c>
      <c r="D18" s="463">
        <v>4852513</v>
      </c>
      <c r="E18" s="463" t="s">
        <v>407</v>
      </c>
      <c r="F18" s="464">
        <v>238285</v>
      </c>
      <c r="G18" s="463">
        <v>2551</v>
      </c>
    </row>
    <row r="19" spans="1:7" ht="18" customHeight="1">
      <c r="A19" s="463">
        <v>16</v>
      </c>
      <c r="B19" s="436" t="s">
        <v>439</v>
      </c>
      <c r="C19" s="437" t="s">
        <v>440</v>
      </c>
      <c r="D19" s="463">
        <v>4852518</v>
      </c>
      <c r="E19" s="463" t="s">
        <v>407</v>
      </c>
      <c r="F19" s="464">
        <v>238285</v>
      </c>
      <c r="G19" s="463">
        <v>2551</v>
      </c>
    </row>
    <row r="20" spans="1:7" ht="18" customHeight="1">
      <c r="A20" s="463">
        <v>17</v>
      </c>
      <c r="B20" s="436" t="s">
        <v>441</v>
      </c>
      <c r="C20" s="437" t="s">
        <v>442</v>
      </c>
      <c r="D20" s="463">
        <v>4910721013</v>
      </c>
      <c r="E20" s="463" t="s">
        <v>407</v>
      </c>
      <c r="F20" s="464">
        <v>238292</v>
      </c>
      <c r="G20" s="463">
        <v>2551</v>
      </c>
    </row>
    <row r="21" spans="1:7" ht="18" customHeight="1">
      <c r="A21" s="463">
        <v>18</v>
      </c>
      <c r="B21" s="436" t="s">
        <v>443</v>
      </c>
      <c r="C21" s="437" t="s">
        <v>444</v>
      </c>
      <c r="D21" s="463">
        <v>4852515</v>
      </c>
      <c r="E21" s="463" t="s">
        <v>407</v>
      </c>
      <c r="F21" s="464">
        <v>238285</v>
      </c>
      <c r="G21" s="463">
        <v>2551</v>
      </c>
    </row>
    <row r="22" spans="1:7" ht="18" customHeight="1">
      <c r="A22" s="463">
        <v>19</v>
      </c>
      <c r="B22" s="436" t="s">
        <v>445</v>
      </c>
      <c r="C22" s="437" t="s">
        <v>446</v>
      </c>
      <c r="D22" s="463">
        <v>4910721002</v>
      </c>
      <c r="E22" s="463" t="s">
        <v>407</v>
      </c>
      <c r="F22" s="464">
        <v>238303</v>
      </c>
      <c r="G22" s="463">
        <v>2551</v>
      </c>
    </row>
    <row r="23" spans="1:7" ht="18" customHeight="1">
      <c r="A23" s="463">
        <v>20</v>
      </c>
      <c r="B23" s="436" t="s">
        <v>447</v>
      </c>
      <c r="C23" s="437" t="s">
        <v>448</v>
      </c>
      <c r="D23" s="463">
        <v>4852505</v>
      </c>
      <c r="E23" s="463" t="s">
        <v>407</v>
      </c>
      <c r="F23" s="464">
        <v>238310</v>
      </c>
      <c r="G23" s="465">
        <v>2552</v>
      </c>
    </row>
    <row r="24" spans="1:7" ht="18" customHeight="1">
      <c r="A24" s="463">
        <v>21</v>
      </c>
      <c r="B24" s="436" t="s">
        <v>449</v>
      </c>
      <c r="C24" s="437" t="s">
        <v>450</v>
      </c>
      <c r="D24" s="463">
        <v>5010721017</v>
      </c>
      <c r="E24" s="463" t="s">
        <v>407</v>
      </c>
      <c r="F24" s="464">
        <v>238432</v>
      </c>
      <c r="G24" s="465">
        <v>2552</v>
      </c>
    </row>
    <row r="25" spans="1:7" ht="18" customHeight="1">
      <c r="A25" s="463">
        <v>22</v>
      </c>
      <c r="B25" s="436" t="s">
        <v>451</v>
      </c>
      <c r="C25" s="437" t="s">
        <v>452</v>
      </c>
      <c r="D25" s="463">
        <v>5010721021</v>
      </c>
      <c r="E25" s="463" t="s">
        <v>407</v>
      </c>
      <c r="F25" s="464">
        <v>238443</v>
      </c>
      <c r="G25" s="465">
        <v>2552</v>
      </c>
    </row>
    <row r="26" spans="1:7" ht="18" customHeight="1">
      <c r="A26" s="463">
        <v>23</v>
      </c>
      <c r="B26" s="436" t="s">
        <v>453</v>
      </c>
      <c r="C26" s="437" t="s">
        <v>454</v>
      </c>
      <c r="D26" s="463">
        <v>5010721009</v>
      </c>
      <c r="E26" s="463" t="s">
        <v>407</v>
      </c>
      <c r="F26" s="464">
        <v>238450</v>
      </c>
      <c r="G26" s="465">
        <v>2552</v>
      </c>
    </row>
    <row r="27" spans="1:7" ht="18" customHeight="1">
      <c r="A27" s="463">
        <v>24</v>
      </c>
      <c r="B27" s="436" t="s">
        <v>455</v>
      </c>
      <c r="C27" s="437" t="s">
        <v>456</v>
      </c>
      <c r="D27" s="463">
        <v>4910721008</v>
      </c>
      <c r="E27" s="463" t="s">
        <v>407</v>
      </c>
      <c r="F27" s="464">
        <v>238457</v>
      </c>
      <c r="G27" s="465">
        <v>2552</v>
      </c>
    </row>
    <row r="28" spans="1:7" ht="18" customHeight="1">
      <c r="A28" s="463">
        <v>25</v>
      </c>
      <c r="B28" s="436" t="s">
        <v>457</v>
      </c>
      <c r="C28" s="437" t="s">
        <v>458</v>
      </c>
      <c r="D28" s="463">
        <v>5010721001</v>
      </c>
      <c r="E28" s="463" t="s">
        <v>407</v>
      </c>
      <c r="F28" s="464">
        <v>238461</v>
      </c>
      <c r="G28" s="465">
        <v>2552</v>
      </c>
    </row>
    <row r="29" spans="1:7" ht="18" customHeight="1">
      <c r="A29" s="463">
        <v>26</v>
      </c>
      <c r="B29" s="436" t="s">
        <v>459</v>
      </c>
      <c r="C29" s="437" t="s">
        <v>460</v>
      </c>
      <c r="D29" s="463">
        <v>5010721004</v>
      </c>
      <c r="E29" s="463" t="s">
        <v>407</v>
      </c>
      <c r="F29" s="464">
        <v>238463</v>
      </c>
      <c r="G29" s="465">
        <v>2552</v>
      </c>
    </row>
    <row r="30" spans="1:7" ht="18" customHeight="1">
      <c r="A30" s="463">
        <v>27</v>
      </c>
      <c r="B30" s="436" t="s">
        <v>461</v>
      </c>
      <c r="C30" s="437" t="s">
        <v>462</v>
      </c>
      <c r="D30" s="463">
        <v>5010721020</v>
      </c>
      <c r="E30" s="463" t="s">
        <v>407</v>
      </c>
      <c r="F30" s="464">
        <v>238463</v>
      </c>
      <c r="G30" s="465">
        <v>2552</v>
      </c>
    </row>
    <row r="31" spans="1:7" ht="18" customHeight="1">
      <c r="A31" s="463">
        <v>28</v>
      </c>
      <c r="B31" s="436" t="s">
        <v>463</v>
      </c>
      <c r="C31" s="437" t="s">
        <v>464</v>
      </c>
      <c r="D31" s="463">
        <v>5010721011</v>
      </c>
      <c r="E31" s="463" t="s">
        <v>407</v>
      </c>
      <c r="F31" s="464">
        <v>238463</v>
      </c>
      <c r="G31" s="465">
        <v>2552</v>
      </c>
    </row>
    <row r="32" spans="1:7" ht="18" customHeight="1">
      <c r="A32" s="463">
        <v>29</v>
      </c>
      <c r="B32" s="436" t="s">
        <v>465</v>
      </c>
      <c r="C32" s="437" t="s">
        <v>466</v>
      </c>
      <c r="D32" s="463">
        <v>5010720041</v>
      </c>
      <c r="E32" s="463" t="s">
        <v>407</v>
      </c>
      <c r="F32" s="464">
        <v>238468</v>
      </c>
      <c r="G32" s="465">
        <v>2552</v>
      </c>
    </row>
    <row r="33" spans="1:7" ht="18" customHeight="1">
      <c r="A33" s="463">
        <v>30</v>
      </c>
      <c r="B33" s="436" t="s">
        <v>467</v>
      </c>
      <c r="C33" s="437" t="s">
        <v>468</v>
      </c>
      <c r="D33" s="463">
        <v>5010721015</v>
      </c>
      <c r="E33" s="463" t="s">
        <v>407</v>
      </c>
      <c r="F33" s="464">
        <v>238432</v>
      </c>
      <c r="G33" s="465">
        <v>2552</v>
      </c>
    </row>
    <row r="34" spans="1:7" ht="18" customHeight="1">
      <c r="A34" s="463">
        <v>31</v>
      </c>
      <c r="B34" s="436" t="s">
        <v>469</v>
      </c>
      <c r="C34" s="437" t="s">
        <v>470</v>
      </c>
      <c r="D34" s="463">
        <v>5010721008</v>
      </c>
      <c r="E34" s="463" t="s">
        <v>407</v>
      </c>
      <c r="F34" s="464">
        <v>238461</v>
      </c>
      <c r="G34" s="465">
        <v>2552</v>
      </c>
    </row>
    <row r="35" spans="1:7" ht="18" customHeight="1">
      <c r="A35" s="463">
        <v>32</v>
      </c>
      <c r="B35" s="436" t="s">
        <v>471</v>
      </c>
      <c r="C35" s="437" t="s">
        <v>472</v>
      </c>
      <c r="D35" s="463">
        <v>4852502</v>
      </c>
      <c r="E35" s="463" t="s">
        <v>407</v>
      </c>
      <c r="F35" s="464">
        <v>238525</v>
      </c>
      <c r="G35" s="465">
        <v>2552</v>
      </c>
    </row>
    <row r="36" spans="1:7" ht="18" customHeight="1">
      <c r="A36" s="463">
        <v>33</v>
      </c>
      <c r="B36" s="436" t="s">
        <v>473</v>
      </c>
      <c r="C36" s="437" t="s">
        <v>474</v>
      </c>
      <c r="D36" s="463">
        <v>5010721022</v>
      </c>
      <c r="E36" s="463" t="s">
        <v>407</v>
      </c>
      <c r="F36" s="464">
        <v>238636</v>
      </c>
      <c r="G36" s="465">
        <v>2552</v>
      </c>
    </row>
    <row r="37" spans="1:7" ht="18" customHeight="1">
      <c r="A37" s="463">
        <v>34</v>
      </c>
      <c r="B37" s="436" t="s">
        <v>475</v>
      </c>
      <c r="C37" s="437" t="s">
        <v>476</v>
      </c>
      <c r="D37" s="463">
        <v>5010721023</v>
      </c>
      <c r="E37" s="463" t="s">
        <v>407</v>
      </c>
      <c r="F37" s="464">
        <v>238636</v>
      </c>
      <c r="G37" s="465">
        <v>2552</v>
      </c>
    </row>
    <row r="38" spans="1:7" ht="18" customHeight="1">
      <c r="A38" s="463">
        <v>35</v>
      </c>
      <c r="B38" s="436" t="s">
        <v>477</v>
      </c>
      <c r="C38" s="437" t="s">
        <v>478</v>
      </c>
      <c r="D38" s="463">
        <v>4852517</v>
      </c>
      <c r="E38" s="463" t="s">
        <v>407</v>
      </c>
      <c r="F38" s="464">
        <v>238576</v>
      </c>
      <c r="G38" s="465">
        <v>2552</v>
      </c>
    </row>
    <row r="39" spans="1:7" ht="18" customHeight="1">
      <c r="A39" s="463">
        <v>36</v>
      </c>
      <c r="B39" s="436" t="s">
        <v>479</v>
      </c>
      <c r="C39" s="437" t="s">
        <v>480</v>
      </c>
      <c r="D39" s="463">
        <v>4852507</v>
      </c>
      <c r="E39" s="463" t="s">
        <v>407</v>
      </c>
      <c r="F39" s="464">
        <v>238656</v>
      </c>
      <c r="G39" s="465">
        <v>2552</v>
      </c>
    </row>
    <row r="40" spans="1:7" ht="18" customHeight="1">
      <c r="A40" s="463">
        <v>37</v>
      </c>
      <c r="B40" s="436" t="s">
        <v>481</v>
      </c>
      <c r="C40" s="437" t="s">
        <v>482</v>
      </c>
      <c r="D40" s="463">
        <v>5010721005</v>
      </c>
      <c r="E40" s="463" t="s">
        <v>407</v>
      </c>
      <c r="F40" s="464">
        <v>238663</v>
      </c>
      <c r="G40" s="465">
        <v>2552</v>
      </c>
    </row>
    <row r="41" spans="1:7" ht="18" customHeight="1">
      <c r="A41" s="463">
        <v>38</v>
      </c>
      <c r="B41" s="436" t="s">
        <v>483</v>
      </c>
      <c r="C41" s="437" t="s">
        <v>484</v>
      </c>
      <c r="D41" s="463">
        <v>5110720001</v>
      </c>
      <c r="E41" s="463" t="s">
        <v>407</v>
      </c>
      <c r="F41" s="464">
        <v>238637</v>
      </c>
      <c r="G41" s="465">
        <v>2552</v>
      </c>
    </row>
    <row r="42" spans="1:7" ht="18" customHeight="1">
      <c r="A42" s="463">
        <v>39</v>
      </c>
      <c r="B42" s="436" t="s">
        <v>485</v>
      </c>
      <c r="C42" s="437" t="s">
        <v>486</v>
      </c>
      <c r="D42" s="463">
        <v>5010721013</v>
      </c>
      <c r="E42" s="463" t="s">
        <v>407</v>
      </c>
      <c r="F42" s="464">
        <v>238665</v>
      </c>
      <c r="G42" s="465">
        <v>2552</v>
      </c>
    </row>
    <row r="43" spans="1:7" ht="18" customHeight="1">
      <c r="A43" s="463">
        <v>40</v>
      </c>
      <c r="B43" s="436" t="s">
        <v>487</v>
      </c>
      <c r="C43" s="437" t="s">
        <v>488</v>
      </c>
      <c r="D43" s="463">
        <v>5110721011</v>
      </c>
      <c r="E43" s="463" t="s">
        <v>407</v>
      </c>
      <c r="F43" s="464">
        <v>238643</v>
      </c>
      <c r="G43" s="465">
        <v>2552</v>
      </c>
    </row>
    <row r="44" spans="1:7" ht="18" customHeight="1">
      <c r="A44" s="463">
        <v>41</v>
      </c>
      <c r="B44" s="436" t="s">
        <v>489</v>
      </c>
      <c r="C44" s="437" t="s">
        <v>490</v>
      </c>
      <c r="D44" s="463">
        <v>5110721013</v>
      </c>
      <c r="E44" s="463" t="s">
        <v>407</v>
      </c>
      <c r="F44" s="464">
        <v>238643</v>
      </c>
      <c r="G44" s="465">
        <v>2552</v>
      </c>
    </row>
    <row r="45" spans="1:7" ht="18" customHeight="1">
      <c r="A45" s="463">
        <v>42</v>
      </c>
      <c r="B45" s="436" t="s">
        <v>491</v>
      </c>
      <c r="C45" s="437" t="s">
        <v>492</v>
      </c>
      <c r="D45" s="463">
        <v>5010721007</v>
      </c>
      <c r="E45" s="463" t="s">
        <v>407</v>
      </c>
      <c r="F45" s="464">
        <v>238656</v>
      </c>
      <c r="G45" s="465">
        <v>2552</v>
      </c>
    </row>
    <row r="46" spans="1:7" s="470" customFormat="1" ht="18" customHeight="1">
      <c r="A46" s="466">
        <v>43</v>
      </c>
      <c r="B46" s="467" t="s">
        <v>493</v>
      </c>
      <c r="C46" s="468" t="s">
        <v>494</v>
      </c>
      <c r="D46" s="466">
        <v>4852508</v>
      </c>
      <c r="E46" s="466" t="s">
        <v>407</v>
      </c>
      <c r="F46" s="469">
        <v>238785</v>
      </c>
      <c r="G46" s="466">
        <v>2553</v>
      </c>
    </row>
    <row r="47" spans="1:7" s="470" customFormat="1" ht="18" customHeight="1">
      <c r="A47" s="466">
        <v>44</v>
      </c>
      <c r="B47" s="467" t="s">
        <v>495</v>
      </c>
      <c r="C47" s="468" t="s">
        <v>496</v>
      </c>
      <c r="D47" s="466">
        <v>5010721016</v>
      </c>
      <c r="E47" s="466" t="s">
        <v>407</v>
      </c>
      <c r="F47" s="469">
        <v>238782</v>
      </c>
      <c r="G47" s="466">
        <v>2553</v>
      </c>
    </row>
    <row r="48" spans="1:7" s="470" customFormat="1" ht="18" customHeight="1">
      <c r="A48" s="466">
        <v>45</v>
      </c>
      <c r="B48" s="467" t="s">
        <v>497</v>
      </c>
      <c r="C48" s="468" t="s">
        <v>498</v>
      </c>
      <c r="D48" s="466">
        <v>5110721006</v>
      </c>
      <c r="E48" s="466" t="s">
        <v>407</v>
      </c>
      <c r="F48" s="469">
        <v>238782</v>
      </c>
      <c r="G48" s="466">
        <v>2553</v>
      </c>
    </row>
    <row r="49" spans="1:7" s="470" customFormat="1" ht="17.25" customHeight="1">
      <c r="A49" s="466">
        <v>46</v>
      </c>
      <c r="B49" s="467" t="s">
        <v>622</v>
      </c>
      <c r="C49" s="467" t="s">
        <v>623</v>
      </c>
      <c r="D49" s="466">
        <v>5110720029</v>
      </c>
      <c r="E49" s="466" t="s">
        <v>407</v>
      </c>
      <c r="F49" s="466" t="s">
        <v>624</v>
      </c>
      <c r="G49" s="466">
        <v>2553</v>
      </c>
    </row>
    <row r="50" spans="1:7" s="470" customFormat="1" ht="15">
      <c r="A50" s="466">
        <v>47</v>
      </c>
      <c r="B50" s="471" t="s">
        <v>625</v>
      </c>
      <c r="C50" s="471" t="s">
        <v>626</v>
      </c>
      <c r="D50" s="466">
        <v>4552501</v>
      </c>
      <c r="E50" s="466" t="s">
        <v>407</v>
      </c>
      <c r="F50" s="466" t="s">
        <v>627</v>
      </c>
      <c r="G50" s="466">
        <v>2551</v>
      </c>
    </row>
    <row r="51" spans="1:7" s="470" customFormat="1" ht="15">
      <c r="A51" s="466">
        <v>48</v>
      </c>
      <c r="B51" s="472" t="s">
        <v>628</v>
      </c>
      <c r="C51" s="472" t="s">
        <v>598</v>
      </c>
      <c r="D51" s="466">
        <v>5110721002</v>
      </c>
      <c r="E51" s="466" t="s">
        <v>407</v>
      </c>
      <c r="F51" s="473" t="s">
        <v>629</v>
      </c>
      <c r="G51" s="466">
        <v>2553</v>
      </c>
    </row>
    <row r="52" spans="1:7" s="470" customFormat="1" ht="15">
      <c r="A52" s="466">
        <v>49</v>
      </c>
      <c r="B52" s="472" t="s">
        <v>595</v>
      </c>
      <c r="C52" s="472" t="s">
        <v>596</v>
      </c>
      <c r="D52" s="466">
        <v>5010721014</v>
      </c>
      <c r="E52" s="466" t="s">
        <v>407</v>
      </c>
      <c r="F52" s="466" t="s">
        <v>630</v>
      </c>
      <c r="G52" s="466">
        <v>2553</v>
      </c>
    </row>
    <row r="53" spans="1:7" s="470" customFormat="1" ht="15">
      <c r="A53" s="466">
        <v>50</v>
      </c>
      <c r="B53" s="472" t="s">
        <v>631</v>
      </c>
      <c r="C53" s="472" t="s">
        <v>597</v>
      </c>
      <c r="D53" s="466">
        <v>5110721003</v>
      </c>
      <c r="E53" s="466" t="s">
        <v>407</v>
      </c>
      <c r="F53" s="466" t="s">
        <v>632</v>
      </c>
      <c r="G53" s="466">
        <v>2553</v>
      </c>
    </row>
    <row r="55" spans="5:6" ht="15">
      <c r="E55" s="42" t="s">
        <v>562</v>
      </c>
      <c r="F55" s="400"/>
    </row>
    <row r="56" spans="5:6" ht="15">
      <c r="E56" s="44" t="s">
        <v>560</v>
      </c>
      <c r="F56" s="401"/>
    </row>
    <row r="57" spans="5:6" ht="15">
      <c r="E57" s="46" t="s">
        <v>557</v>
      </c>
      <c r="F57" s="402"/>
    </row>
  </sheetData>
  <sheetProtection/>
  <printOptions horizontalCentered="1"/>
  <pageMargins left="0.7086614173228347" right="0.7086614173228347" top="0.81" bottom="0.5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O21"/>
  <sheetViews>
    <sheetView view="pageBreakPreview" zoomScale="85" zoomScaleNormal="85" zoomScaleSheetLayoutView="85" zoomScalePageLayoutView="0" workbookViewId="0" topLeftCell="A1">
      <selection activeCell="N26" sqref="A1:N26"/>
    </sheetView>
  </sheetViews>
  <sheetFormatPr defaultColWidth="9.00390625" defaultRowHeight="17.25" customHeight="1"/>
  <cols>
    <col min="1" max="1" width="9.00390625" style="37" customWidth="1"/>
    <col min="2" max="2" width="16.8515625" style="37" customWidth="1"/>
    <col min="3" max="3" width="15.57421875" style="37" customWidth="1"/>
    <col min="4" max="4" width="10.28125" style="37" customWidth="1"/>
    <col min="5" max="5" width="10.140625" style="37" customWidth="1"/>
    <col min="6" max="9" width="9.00390625" style="37" customWidth="1"/>
    <col min="10" max="10" width="8.28125" style="37" customWidth="1"/>
    <col min="11" max="11" width="6.8515625" style="37" customWidth="1"/>
    <col min="12" max="12" width="7.7109375" style="37" customWidth="1"/>
    <col min="13" max="13" width="7.57421875" style="37" customWidth="1"/>
    <col min="14" max="14" width="7.140625" style="37" customWidth="1"/>
    <col min="15" max="16384" width="9.00390625" style="37" customWidth="1"/>
  </cols>
  <sheetData>
    <row r="1" spans="1:10" ht="17.25" customHeight="1">
      <c r="A1" s="51" t="s">
        <v>341</v>
      </c>
      <c r="B1" s="38"/>
      <c r="C1" s="38"/>
      <c r="D1" s="38"/>
      <c r="E1" s="38"/>
      <c r="F1" s="38"/>
      <c r="G1" s="38"/>
      <c r="H1" s="38"/>
      <c r="I1" s="38"/>
      <c r="J1" s="38"/>
    </row>
    <row r="2" spans="1:14" s="39" customFormat="1" ht="17.25" customHeight="1">
      <c r="A2" s="556" t="s">
        <v>201</v>
      </c>
      <c r="B2" s="567" t="s">
        <v>200</v>
      </c>
      <c r="C2" s="567" t="s">
        <v>202</v>
      </c>
      <c r="D2" s="559" t="s">
        <v>209</v>
      </c>
      <c r="E2" s="562" t="s">
        <v>199</v>
      </c>
      <c r="F2" s="572" t="s">
        <v>197</v>
      </c>
      <c r="G2" s="571" t="s">
        <v>205</v>
      </c>
      <c r="H2" s="571" t="s">
        <v>206</v>
      </c>
      <c r="I2" s="571" t="s">
        <v>207</v>
      </c>
      <c r="J2" s="571" t="s">
        <v>198</v>
      </c>
      <c r="K2" s="570" t="s">
        <v>211</v>
      </c>
      <c r="L2" s="570"/>
      <c r="M2" s="570"/>
      <c r="N2" s="570"/>
    </row>
    <row r="3" spans="1:14" s="39" customFormat="1" ht="17.25" customHeight="1">
      <c r="A3" s="557"/>
      <c r="B3" s="568"/>
      <c r="C3" s="568"/>
      <c r="D3" s="560"/>
      <c r="E3" s="563"/>
      <c r="F3" s="572"/>
      <c r="G3" s="571"/>
      <c r="H3" s="571"/>
      <c r="I3" s="571"/>
      <c r="J3" s="571"/>
      <c r="K3" s="565" t="s">
        <v>37</v>
      </c>
      <c r="L3" s="565" t="s">
        <v>177</v>
      </c>
      <c r="M3" s="565" t="s">
        <v>178</v>
      </c>
      <c r="N3" s="565" t="s">
        <v>182</v>
      </c>
    </row>
    <row r="4" spans="1:14" s="39" customFormat="1" ht="29.25" customHeight="1">
      <c r="A4" s="558"/>
      <c r="B4" s="569"/>
      <c r="C4" s="569"/>
      <c r="D4" s="561"/>
      <c r="E4" s="564"/>
      <c r="F4" s="572"/>
      <c r="G4" s="571"/>
      <c r="H4" s="571"/>
      <c r="I4" s="571"/>
      <c r="J4" s="571"/>
      <c r="K4" s="566"/>
      <c r="L4" s="566"/>
      <c r="M4" s="566"/>
      <c r="N4" s="566"/>
    </row>
    <row r="5" spans="1:15" ht="19.5" customHeight="1">
      <c r="A5" s="476">
        <v>2549</v>
      </c>
      <c r="B5" s="474" t="s">
        <v>633</v>
      </c>
      <c r="C5" s="474"/>
      <c r="D5" s="474" t="s">
        <v>634</v>
      </c>
      <c r="E5" s="474" t="s">
        <v>635</v>
      </c>
      <c r="F5" s="478" t="s">
        <v>636</v>
      </c>
      <c r="G5" s="228"/>
      <c r="H5" s="228"/>
      <c r="I5" s="228"/>
      <c r="J5" s="228"/>
      <c r="K5" s="228"/>
      <c r="L5" s="228"/>
      <c r="M5" s="228"/>
      <c r="N5" s="479">
        <v>1</v>
      </c>
      <c r="O5" s="158"/>
    </row>
    <row r="6" spans="1:15" ht="19.5" customHeight="1">
      <c r="A6" s="228"/>
      <c r="B6" s="474" t="s">
        <v>637</v>
      </c>
      <c r="C6" s="474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158"/>
    </row>
    <row r="7" spans="1:15" ht="19.5" customHeight="1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158"/>
    </row>
    <row r="8" spans="1:15" ht="19.5" customHeight="1">
      <c r="A8" s="228"/>
      <c r="B8" s="228"/>
      <c r="C8" s="228"/>
      <c r="D8" s="228"/>
      <c r="E8" s="228"/>
      <c r="F8" s="475"/>
      <c r="G8" s="228"/>
      <c r="H8" s="228"/>
      <c r="I8" s="228"/>
      <c r="J8" s="228"/>
      <c r="K8" s="228"/>
      <c r="L8" s="479"/>
      <c r="M8" s="228"/>
      <c r="N8" s="228"/>
      <c r="O8" s="158"/>
    </row>
    <row r="9" spans="1:15" ht="19.5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158"/>
    </row>
    <row r="10" spans="1:14" ht="19.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19.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19.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19.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19.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ht="19.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ht="19.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4" ht="19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ht="19.5" customHeight="1"/>
    <row r="19" spans="9:13" ht="17.25" customHeight="1">
      <c r="I19" s="42" t="s">
        <v>562</v>
      </c>
      <c r="J19" s="43"/>
      <c r="K19" s="43"/>
      <c r="L19" s="43"/>
      <c r="M19" s="48"/>
    </row>
    <row r="20" spans="9:13" ht="17.25" customHeight="1">
      <c r="I20" s="44" t="s">
        <v>560</v>
      </c>
      <c r="J20" s="45"/>
      <c r="K20" s="45"/>
      <c r="L20" s="45"/>
      <c r="M20" s="49"/>
    </row>
    <row r="21" spans="9:13" ht="17.25" customHeight="1">
      <c r="I21" s="46" t="s">
        <v>557</v>
      </c>
      <c r="J21" s="47"/>
      <c r="K21" s="47"/>
      <c r="L21" s="47"/>
      <c r="M21" s="50"/>
    </row>
  </sheetData>
  <sheetProtection/>
  <mergeCells count="15">
    <mergeCell ref="N3:N4"/>
    <mergeCell ref="G2:G4"/>
    <mergeCell ref="F2:F4"/>
    <mergeCell ref="K3:K4"/>
    <mergeCell ref="M3:M4"/>
    <mergeCell ref="A2:A4"/>
    <mergeCell ref="D2:D4"/>
    <mergeCell ref="E2:E4"/>
    <mergeCell ref="L3:L4"/>
    <mergeCell ref="C2:C4"/>
    <mergeCell ref="B2:B4"/>
    <mergeCell ref="K2:N2"/>
    <mergeCell ref="J2:J4"/>
    <mergeCell ref="I2:I4"/>
    <mergeCell ref="H2:H4"/>
  </mergeCells>
  <printOptions horizontalCentered="1"/>
  <pageMargins left="0.4330708661417323" right="0.4724409448818898" top="0.7480314960629921" bottom="0.46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FF"/>
  </sheetPr>
  <dimension ref="A1:O20"/>
  <sheetViews>
    <sheetView view="pageBreakPreview" zoomScale="85" zoomScaleSheetLayoutView="85" zoomScalePageLayoutView="0" workbookViewId="0" topLeftCell="A1">
      <selection activeCell="I8" sqref="I8"/>
    </sheetView>
  </sheetViews>
  <sheetFormatPr defaultColWidth="9.00390625" defaultRowHeight="17.25" customHeight="1"/>
  <cols>
    <col min="1" max="1" width="9.00390625" style="37" customWidth="1"/>
    <col min="2" max="2" width="11.7109375" style="37" customWidth="1"/>
    <col min="3" max="3" width="12.28125" style="37" customWidth="1"/>
    <col min="4" max="4" width="9.00390625" style="37" customWidth="1"/>
    <col min="5" max="5" width="10.140625" style="37" customWidth="1"/>
    <col min="6" max="8" width="9.00390625" style="37" customWidth="1"/>
    <col min="9" max="9" width="13.140625" style="37" customWidth="1"/>
    <col min="10" max="10" width="12.7109375" style="37" customWidth="1"/>
    <col min="11" max="14" width="6.8515625" style="37" customWidth="1"/>
    <col min="15" max="16384" width="9.00390625" style="37" customWidth="1"/>
  </cols>
  <sheetData>
    <row r="1" spans="1:10" s="130" customFormat="1" ht="17.25" customHeight="1">
      <c r="A1" s="219" t="s">
        <v>340</v>
      </c>
      <c r="B1" s="220"/>
      <c r="C1" s="220"/>
      <c r="D1" s="220"/>
      <c r="E1" s="220"/>
      <c r="F1" s="220"/>
      <c r="G1" s="220"/>
      <c r="H1" s="220"/>
      <c r="I1" s="220"/>
      <c r="J1" s="220"/>
    </row>
    <row r="4" spans="1:14" ht="17.25" customHeight="1">
      <c r="A4" s="593" t="s">
        <v>201</v>
      </c>
      <c r="B4" s="596" t="s">
        <v>200</v>
      </c>
      <c r="C4" s="596" t="s">
        <v>202</v>
      </c>
      <c r="D4" s="576" t="s">
        <v>208</v>
      </c>
      <c r="E4" s="576" t="s">
        <v>212</v>
      </c>
      <c r="F4" s="590" t="s">
        <v>204</v>
      </c>
      <c r="G4" s="591"/>
      <c r="H4" s="576" t="s">
        <v>215</v>
      </c>
      <c r="I4" s="592" t="s">
        <v>216</v>
      </c>
      <c r="J4" s="588" t="s">
        <v>198</v>
      </c>
      <c r="K4" s="573" t="s">
        <v>210</v>
      </c>
      <c r="L4" s="574"/>
      <c r="M4" s="574"/>
      <c r="N4" s="575"/>
    </row>
    <row r="5" spans="1:14" ht="17.25" customHeight="1">
      <c r="A5" s="594"/>
      <c r="B5" s="597"/>
      <c r="C5" s="597"/>
      <c r="D5" s="589"/>
      <c r="E5" s="589"/>
      <c r="F5" s="576" t="s">
        <v>213</v>
      </c>
      <c r="G5" s="578" t="s">
        <v>214</v>
      </c>
      <c r="H5" s="589"/>
      <c r="I5" s="592"/>
      <c r="J5" s="588"/>
      <c r="K5" s="580" t="s">
        <v>217</v>
      </c>
      <c r="L5" s="581"/>
      <c r="M5" s="584" t="s">
        <v>218</v>
      </c>
      <c r="N5" s="585"/>
    </row>
    <row r="6" spans="1:14" ht="17.25" customHeight="1">
      <c r="A6" s="595"/>
      <c r="B6" s="598"/>
      <c r="C6" s="598"/>
      <c r="D6" s="577"/>
      <c r="E6" s="577"/>
      <c r="F6" s="577"/>
      <c r="G6" s="579"/>
      <c r="H6" s="577"/>
      <c r="I6" s="592"/>
      <c r="J6" s="588"/>
      <c r="K6" s="582"/>
      <c r="L6" s="583"/>
      <c r="M6" s="586"/>
      <c r="N6" s="587"/>
    </row>
    <row r="7" spans="1:15" ht="18.75" customHeight="1">
      <c r="A7" s="405">
        <v>2552</v>
      </c>
      <c r="B7" s="40" t="s">
        <v>516</v>
      </c>
      <c r="C7" s="40" t="s">
        <v>517</v>
      </c>
      <c r="D7" s="40" t="s">
        <v>518</v>
      </c>
      <c r="E7" s="40" t="s">
        <v>519</v>
      </c>
      <c r="F7" s="405" t="s">
        <v>515</v>
      </c>
      <c r="G7" s="40"/>
      <c r="H7" s="40" t="s">
        <v>520</v>
      </c>
      <c r="I7" s="40" t="s">
        <v>521</v>
      </c>
      <c r="J7" s="408">
        <v>0.5</v>
      </c>
      <c r="K7" s="40"/>
      <c r="L7" s="40"/>
      <c r="M7" s="40" t="s">
        <v>515</v>
      </c>
      <c r="N7" s="40"/>
      <c r="O7" s="480">
        <v>0.25</v>
      </c>
    </row>
    <row r="8" spans="1:15" s="300" customFormat="1" ht="18.75" customHeight="1">
      <c r="A8" s="405">
        <v>2551</v>
      </c>
      <c r="B8" s="405" t="s">
        <v>638</v>
      </c>
      <c r="C8" s="405" t="s">
        <v>639</v>
      </c>
      <c r="D8" s="405" t="s">
        <v>640</v>
      </c>
      <c r="E8" s="405" t="s">
        <v>641</v>
      </c>
      <c r="F8" s="405"/>
      <c r="G8" s="405" t="s">
        <v>515</v>
      </c>
      <c r="H8" s="405" t="s">
        <v>642</v>
      </c>
      <c r="I8" s="405"/>
      <c r="J8" s="408">
        <v>0.5</v>
      </c>
      <c r="K8" s="405" t="s">
        <v>515</v>
      </c>
      <c r="L8" s="405"/>
      <c r="M8" s="405"/>
      <c r="N8" s="405"/>
      <c r="O8" s="480">
        <v>0.125</v>
      </c>
    </row>
    <row r="9" spans="1:14" ht="18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18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18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18.7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18.7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18.7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ht="18.7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ht="18.7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8" spans="9:13" ht="17.25" customHeight="1">
      <c r="I18" s="42" t="s">
        <v>535</v>
      </c>
      <c r="J18" s="43"/>
      <c r="K18" s="43"/>
      <c r="L18" s="43"/>
      <c r="M18" s="48"/>
    </row>
    <row r="19" spans="9:13" ht="17.25" customHeight="1">
      <c r="I19" s="44" t="s">
        <v>160</v>
      </c>
      <c r="J19" s="421">
        <v>19833</v>
      </c>
      <c r="K19" s="45"/>
      <c r="L19" s="45"/>
      <c r="M19" s="49"/>
    </row>
    <row r="20" spans="9:13" ht="17.25" customHeight="1">
      <c r="I20" s="46" t="s">
        <v>17</v>
      </c>
      <c r="J20" s="47">
        <v>8938</v>
      </c>
      <c r="K20" s="47"/>
      <c r="L20" s="47"/>
      <c r="M20" s="50"/>
    </row>
  </sheetData>
  <sheetProtection/>
  <mergeCells count="14">
    <mergeCell ref="A4:A6"/>
    <mergeCell ref="B4:B6"/>
    <mergeCell ref="C4:C6"/>
    <mergeCell ref="D4:D6"/>
    <mergeCell ref="E4:E6"/>
    <mergeCell ref="F4:G4"/>
    <mergeCell ref="H4:H6"/>
    <mergeCell ref="I4:I6"/>
    <mergeCell ref="K4:N4"/>
    <mergeCell ref="F5:F6"/>
    <mergeCell ref="G5:G6"/>
    <mergeCell ref="K5:L6"/>
    <mergeCell ref="M5:N6"/>
    <mergeCell ref="J4:J6"/>
  </mergeCells>
  <printOptions/>
  <pageMargins left="0.5118110236220472" right="0.35433070866141736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Q32"/>
  <sheetViews>
    <sheetView view="pageBreakPreview" zoomScale="85" zoomScaleSheetLayoutView="85" zoomScalePageLayoutView="0" workbookViewId="0" topLeftCell="A1">
      <selection activeCell="M9" sqref="M9"/>
    </sheetView>
  </sheetViews>
  <sheetFormatPr defaultColWidth="9.140625" defaultRowHeight="19.5" customHeight="1"/>
  <cols>
    <col min="1" max="1" width="18.421875" style="4" customWidth="1"/>
    <col min="2" max="2" width="10.421875" style="5" customWidth="1"/>
    <col min="3" max="3" width="10.421875" style="4" customWidth="1"/>
    <col min="4" max="4" width="11.8515625" style="4" customWidth="1"/>
    <col min="5" max="7" width="10.421875" style="5" customWidth="1"/>
    <col min="8" max="8" width="11.421875" style="5" customWidth="1"/>
    <col min="9" max="9" width="10.421875" style="5" customWidth="1"/>
    <col min="10" max="10" width="12.7109375" style="5" customWidth="1"/>
    <col min="11" max="16384" width="9.140625" style="4" customWidth="1"/>
  </cols>
  <sheetData>
    <row r="1" ht="22.5" customHeight="1">
      <c r="A1" s="26" t="s">
        <v>270</v>
      </c>
    </row>
    <row r="2" spans="1:9" ht="22.5" customHeight="1">
      <c r="A2" s="15" t="s">
        <v>183</v>
      </c>
      <c r="B2" s="16"/>
      <c r="C2" s="17"/>
      <c r="D2" s="17"/>
      <c r="E2" s="16"/>
      <c r="F2" s="16"/>
      <c r="G2" s="16"/>
      <c r="H2" s="16"/>
      <c r="I2" s="16"/>
    </row>
    <row r="3" spans="1:10" s="2" customFormat="1" ht="17.25" customHeight="1">
      <c r="A3" s="537" t="s">
        <v>19</v>
      </c>
      <c r="B3" s="547" t="s">
        <v>176</v>
      </c>
      <c r="C3" s="543" t="s">
        <v>203</v>
      </c>
      <c r="D3" s="544"/>
      <c r="E3" s="544"/>
      <c r="F3" s="544"/>
      <c r="G3" s="544"/>
      <c r="H3" s="544"/>
      <c r="I3" s="545"/>
      <c r="J3" s="546" t="s">
        <v>6</v>
      </c>
    </row>
    <row r="4" spans="1:10" s="2" customFormat="1" ht="12.75" customHeight="1">
      <c r="A4" s="538"/>
      <c r="B4" s="548"/>
      <c r="C4" s="537" t="s">
        <v>262</v>
      </c>
      <c r="D4" s="553" t="s">
        <v>263</v>
      </c>
      <c r="E4" s="550" t="s">
        <v>264</v>
      </c>
      <c r="F4" s="550" t="s">
        <v>265</v>
      </c>
      <c r="G4" s="550" t="s">
        <v>266</v>
      </c>
      <c r="H4" s="540" t="s">
        <v>261</v>
      </c>
      <c r="I4" s="540" t="s">
        <v>11</v>
      </c>
      <c r="J4" s="546"/>
    </row>
    <row r="5" spans="1:10" s="2" customFormat="1" ht="12.75">
      <c r="A5" s="538"/>
      <c r="B5" s="548"/>
      <c r="C5" s="538"/>
      <c r="D5" s="554"/>
      <c r="E5" s="551"/>
      <c r="F5" s="551"/>
      <c r="G5" s="551"/>
      <c r="H5" s="541"/>
      <c r="I5" s="541"/>
      <c r="J5" s="546"/>
    </row>
    <row r="6" spans="1:10" s="3" customFormat="1" ht="25.5" customHeight="1">
      <c r="A6" s="538"/>
      <c r="B6" s="549"/>
      <c r="C6" s="539"/>
      <c r="D6" s="555"/>
      <c r="E6" s="552"/>
      <c r="F6" s="552"/>
      <c r="G6" s="552"/>
      <c r="H6" s="542"/>
      <c r="I6" s="542"/>
      <c r="J6" s="546"/>
    </row>
    <row r="7" spans="1:10" s="8" customFormat="1" ht="19.5" customHeight="1">
      <c r="A7" s="6" t="s">
        <v>39</v>
      </c>
      <c r="B7" s="7"/>
      <c r="C7" s="7"/>
      <c r="D7" s="7"/>
      <c r="E7" s="7"/>
      <c r="F7" s="7"/>
      <c r="G7" s="7"/>
      <c r="H7" s="214">
        <f>(C7*0.125)+(D7*0.25)+(E7*0.5)+(F7*0.75)+(G7*1)</f>
        <v>0</v>
      </c>
      <c r="I7" s="215" t="e">
        <f>H7/B7*100</f>
        <v>#DIV/0!</v>
      </c>
      <c r="J7" s="218" t="e">
        <f>IF((I7/50*5)&gt;5,5,(I7/50*5))</f>
        <v>#DIV/0!</v>
      </c>
    </row>
    <row r="8" spans="1:10" s="8" customFormat="1" ht="19.5" customHeight="1">
      <c r="A8" s="6" t="s">
        <v>13</v>
      </c>
      <c r="B8" s="7"/>
      <c r="C8" s="7"/>
      <c r="D8" s="7"/>
      <c r="E8" s="7"/>
      <c r="F8" s="7"/>
      <c r="G8" s="7"/>
      <c r="H8" s="214">
        <f>(C8*0.125)+(D8*0.25)+(E8*0.5)+(F8*0.75)+(G8*1)</f>
        <v>0</v>
      </c>
      <c r="I8" s="215" t="e">
        <f>H8/B8*100</f>
        <v>#DIV/0!</v>
      </c>
      <c r="J8" s="218" t="e">
        <f>IF((I8/50*5)&gt;5,5,(I8/50*5))</f>
        <v>#DIV/0!</v>
      </c>
    </row>
    <row r="9" spans="1:10" s="8" customFormat="1" ht="19.5" customHeight="1">
      <c r="A9" s="6" t="s">
        <v>14</v>
      </c>
      <c r="B9" s="7"/>
      <c r="C9" s="7"/>
      <c r="D9" s="7"/>
      <c r="E9" s="7"/>
      <c r="F9" s="7"/>
      <c r="G9" s="7"/>
      <c r="H9" s="214">
        <f>(C9*0.125)+(D9*0.25)+(E9*0.5)+(F9*0.75)+(G9*1)</f>
        <v>0</v>
      </c>
      <c r="I9" s="215" t="e">
        <f>H9/B9*100</f>
        <v>#DIV/0!</v>
      </c>
      <c r="J9" s="218" t="e">
        <f>IF((I9/50*5)&gt;5,5,(I9/50*5))</f>
        <v>#DIV/0!</v>
      </c>
    </row>
    <row r="10" spans="1:10" s="8" customFormat="1" ht="19.5" customHeight="1">
      <c r="A10" s="13" t="s">
        <v>40</v>
      </c>
      <c r="B10" s="14">
        <f aca="true" t="shared" si="0" ref="B10:G10">SUM(B7:B9)</f>
        <v>0</v>
      </c>
      <c r="C10" s="14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216">
        <f>(C10*0.125)+(D10*0.25)+(E10*0.5)+(F10*0.75)+(G10*1)</f>
        <v>0</v>
      </c>
      <c r="I10" s="217" t="e">
        <f>H10/B10*100</f>
        <v>#DIV/0!</v>
      </c>
      <c r="J10" s="218" t="e">
        <f>IF((I10/50*5)&gt;5,5,(I10/50*5))</f>
        <v>#DIV/0!</v>
      </c>
    </row>
    <row r="11" spans="1:11" s="8" customFormat="1" ht="19.5" customHeight="1">
      <c r="A11" s="24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9" s="8" customFormat="1" ht="19.5" customHeight="1">
      <c r="A12" s="25" t="s">
        <v>15</v>
      </c>
      <c r="B12" s="12"/>
      <c r="C12" s="12"/>
      <c r="D12" s="12"/>
      <c r="E12" s="12"/>
      <c r="F12" s="12"/>
      <c r="G12" s="12"/>
      <c r="H12" s="12"/>
      <c r="I12" s="12"/>
    </row>
    <row r="13" spans="1:9" s="8" customFormat="1" ht="19.5" customHeight="1">
      <c r="A13" s="10" t="s">
        <v>271</v>
      </c>
      <c r="B13" s="12"/>
      <c r="C13" s="12"/>
      <c r="D13" s="12"/>
      <c r="E13" s="12"/>
      <c r="F13" s="12"/>
      <c r="G13" s="12"/>
      <c r="H13" s="12"/>
      <c r="I13" s="12"/>
    </row>
    <row r="14" spans="1:9" s="8" customFormat="1" ht="19.5" customHeight="1">
      <c r="A14" s="10" t="s">
        <v>272</v>
      </c>
      <c r="B14" s="12"/>
      <c r="C14" s="12"/>
      <c r="D14" s="12"/>
      <c r="E14" s="12"/>
      <c r="F14" s="12"/>
      <c r="G14" s="12"/>
      <c r="H14" s="12"/>
      <c r="I14" s="12"/>
    </row>
    <row r="15" spans="1:10" s="8" customFormat="1" ht="19.5" customHeight="1">
      <c r="A15" s="10" t="s">
        <v>50</v>
      </c>
      <c r="B15" s="12"/>
      <c r="C15" s="12"/>
      <c r="D15" s="12"/>
      <c r="E15" s="12"/>
      <c r="F15" s="27" t="s">
        <v>246</v>
      </c>
      <c r="G15" s="28"/>
      <c r="H15" s="28"/>
      <c r="I15" s="29"/>
      <c r="J15" s="12"/>
    </row>
    <row r="16" spans="1:10" s="8" customFormat="1" ht="12.75" customHeight="1">
      <c r="A16" s="11"/>
      <c r="B16" s="12"/>
      <c r="C16" s="12"/>
      <c r="D16" s="12"/>
      <c r="E16" s="12"/>
      <c r="F16" s="30" t="s">
        <v>16</v>
      </c>
      <c r="G16" s="31"/>
      <c r="H16" s="31"/>
      <c r="I16" s="32"/>
      <c r="J16" s="12"/>
    </row>
    <row r="17" spans="1:17" s="20" customFormat="1" ht="16.5" customHeight="1">
      <c r="A17" s="18" t="s">
        <v>41</v>
      </c>
      <c r="B17" s="19"/>
      <c r="C17" s="19"/>
      <c r="D17" s="19"/>
      <c r="E17" s="19"/>
      <c r="F17" s="33" t="s">
        <v>267</v>
      </c>
      <c r="G17" s="34"/>
      <c r="H17" s="34"/>
      <c r="I17" s="35"/>
      <c r="P17" s="8"/>
      <c r="Q17" s="8"/>
    </row>
    <row r="18" spans="1:9" s="20" customFormat="1" ht="16.5" customHeight="1">
      <c r="A18" s="9" t="s">
        <v>193</v>
      </c>
      <c r="B18" s="21"/>
      <c r="C18" s="21"/>
      <c r="D18" s="21"/>
      <c r="E18" s="21"/>
      <c r="F18" s="21"/>
      <c r="G18" s="21"/>
      <c r="H18" s="21"/>
      <c r="I18" s="21"/>
    </row>
    <row r="19" spans="1:9" s="20" customFormat="1" ht="16.5" customHeight="1">
      <c r="A19" s="9" t="s">
        <v>194</v>
      </c>
      <c r="B19" s="21"/>
      <c r="C19" s="21"/>
      <c r="D19" s="21"/>
      <c r="E19" s="21"/>
      <c r="F19" s="21"/>
      <c r="G19" s="21"/>
      <c r="H19" s="21"/>
      <c r="I19" s="21"/>
    </row>
    <row r="20" spans="1:10" s="20" customFormat="1" ht="16.5" customHeight="1">
      <c r="A20" s="9" t="s">
        <v>195</v>
      </c>
      <c r="B20" s="21"/>
      <c r="C20" s="21"/>
      <c r="D20" s="21"/>
      <c r="E20" s="21"/>
      <c r="F20" s="21"/>
      <c r="G20" s="21"/>
      <c r="H20" s="21"/>
      <c r="I20" s="21"/>
      <c r="J20" s="19"/>
    </row>
    <row r="21" spans="1:10" s="20" customFormat="1" ht="16.5" customHeight="1">
      <c r="A21" s="9" t="s">
        <v>189</v>
      </c>
      <c r="B21" s="21"/>
      <c r="C21" s="21"/>
      <c r="D21" s="21"/>
      <c r="E21" s="21"/>
      <c r="F21" s="21"/>
      <c r="G21" s="21"/>
      <c r="H21" s="21"/>
      <c r="I21" s="21"/>
      <c r="J21" s="19"/>
    </row>
    <row r="22" spans="1:10" s="20" customFormat="1" ht="16.5" customHeight="1">
      <c r="A22" s="9" t="s">
        <v>190</v>
      </c>
      <c r="B22" s="21"/>
      <c r="C22" s="21"/>
      <c r="D22" s="21"/>
      <c r="E22" s="21"/>
      <c r="F22" s="21"/>
      <c r="G22" s="21"/>
      <c r="H22" s="21"/>
      <c r="I22" s="21"/>
      <c r="J22" s="19"/>
    </row>
    <row r="23" spans="1:10" s="20" customFormat="1" ht="16.5" customHeight="1">
      <c r="A23" s="9" t="s">
        <v>191</v>
      </c>
      <c r="B23" s="21"/>
      <c r="C23" s="21"/>
      <c r="D23" s="21"/>
      <c r="E23" s="21"/>
      <c r="F23" s="21"/>
      <c r="G23" s="21"/>
      <c r="H23" s="21"/>
      <c r="I23" s="21"/>
      <c r="J23" s="19"/>
    </row>
    <row r="24" spans="1:10" s="20" customFormat="1" ht="16.5" customHeight="1">
      <c r="A24" s="9" t="s">
        <v>192</v>
      </c>
      <c r="B24" s="21"/>
      <c r="C24" s="21"/>
      <c r="D24" s="21"/>
      <c r="E24" s="21"/>
      <c r="F24" s="21"/>
      <c r="G24" s="21"/>
      <c r="H24" s="21"/>
      <c r="I24" s="21"/>
      <c r="J24" s="19"/>
    </row>
    <row r="25" spans="1:10" s="20" customFormat="1" ht="16.5" customHeight="1">
      <c r="A25" s="9" t="s">
        <v>185</v>
      </c>
      <c r="B25" s="21"/>
      <c r="C25" s="21"/>
      <c r="D25" s="21"/>
      <c r="E25" s="21"/>
      <c r="F25" s="21"/>
      <c r="G25" s="21"/>
      <c r="H25" s="21"/>
      <c r="I25" s="21"/>
      <c r="J25" s="22"/>
    </row>
    <row r="26" spans="1:10" s="20" customFormat="1" ht="16.5" customHeight="1">
      <c r="A26" s="9" t="s">
        <v>186</v>
      </c>
      <c r="B26" s="23"/>
      <c r="C26" s="23"/>
      <c r="D26" s="23"/>
      <c r="E26" s="23"/>
      <c r="F26" s="23"/>
      <c r="G26" s="23"/>
      <c r="H26" s="23"/>
      <c r="I26" s="23"/>
      <c r="J26" s="19"/>
    </row>
    <row r="27" spans="1:10" s="20" customFormat="1" ht="16.5" customHeight="1">
      <c r="A27" s="36" t="s">
        <v>184</v>
      </c>
      <c r="B27" s="21"/>
      <c r="C27" s="21"/>
      <c r="D27" s="21"/>
      <c r="E27" s="21"/>
      <c r="F27" s="21"/>
      <c r="G27" s="21"/>
      <c r="H27" s="21"/>
      <c r="I27" s="21"/>
      <c r="J27" s="19"/>
    </row>
    <row r="28" spans="1:10" s="20" customFormat="1" ht="16.5" customHeight="1">
      <c r="A28" s="36" t="s">
        <v>187</v>
      </c>
      <c r="B28" s="21"/>
      <c r="C28" s="21"/>
      <c r="D28" s="21"/>
      <c r="E28" s="21"/>
      <c r="F28" s="21"/>
      <c r="G28" s="21"/>
      <c r="H28" s="21"/>
      <c r="I28" s="21"/>
      <c r="J28" s="19"/>
    </row>
    <row r="29" spans="1:10" s="20" customFormat="1" ht="16.5" customHeight="1">
      <c r="A29" s="36" t="s">
        <v>188</v>
      </c>
      <c r="J29" s="19"/>
    </row>
    <row r="30" spans="1:10" s="20" customFormat="1" ht="16.5" customHeight="1">
      <c r="A30" s="9" t="s">
        <v>46</v>
      </c>
      <c r="J30" s="19"/>
    </row>
    <row r="31" s="20" customFormat="1" ht="3" customHeight="1">
      <c r="J31" s="19"/>
    </row>
    <row r="32" spans="1:4" s="5" customFormat="1" ht="19.5" customHeight="1">
      <c r="A32" s="4"/>
      <c r="C32" s="4"/>
      <c r="D32" s="4"/>
    </row>
  </sheetData>
  <sheetProtection/>
  <mergeCells count="11">
    <mergeCell ref="J3:J6"/>
    <mergeCell ref="C4:C6"/>
    <mergeCell ref="D4:D6"/>
    <mergeCell ref="E4:E6"/>
    <mergeCell ref="F4:F6"/>
    <mergeCell ref="G4:G6"/>
    <mergeCell ref="H4:H6"/>
    <mergeCell ref="I4:I6"/>
    <mergeCell ref="A3:A6"/>
    <mergeCell ref="B3:B6"/>
    <mergeCell ref="C3:I3"/>
  </mergeCells>
  <conditionalFormatting sqref="J7:J10">
    <cfRule type="cellIs" priority="1" dxfId="2" operator="between" stopIfTrue="1">
      <formula>0</formula>
      <formula>2.5</formula>
    </cfRule>
    <cfRule type="cellIs" priority="2" dxfId="1" operator="between" stopIfTrue="1">
      <formula>2.51</formula>
      <formula>3.5</formula>
    </cfRule>
    <cfRule type="cellIs" priority="3" dxfId="0" operator="between" stopIfTrue="1">
      <formula>3.51</formula>
      <formula>5</formula>
    </cfRule>
  </conditionalFormatting>
  <printOptions horizontalCentered="1"/>
  <pageMargins left="0.32" right="0.17" top="0.75" bottom="0.75" header="0.3" footer="0.3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FF"/>
  </sheetPr>
  <dimension ref="A1:G2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  <col min="2" max="2" width="17.421875" style="0" customWidth="1"/>
    <col min="3" max="4" width="17.8515625" style="0" customWidth="1"/>
    <col min="5" max="5" width="27.28125" style="0" customWidth="1"/>
    <col min="6" max="6" width="23.421875" style="0" customWidth="1"/>
    <col min="7" max="7" width="12.57421875" style="0" customWidth="1"/>
  </cols>
  <sheetData>
    <row r="1" ht="19.5" customHeight="1">
      <c r="A1" t="s">
        <v>269</v>
      </c>
    </row>
    <row r="3" spans="1:7" s="211" customFormat="1" ht="17.25" customHeight="1">
      <c r="A3" s="212" t="s">
        <v>257</v>
      </c>
      <c r="B3" s="212" t="s">
        <v>243</v>
      </c>
      <c r="C3" s="212" t="s">
        <v>244</v>
      </c>
      <c r="D3" s="212" t="s">
        <v>260</v>
      </c>
      <c r="E3" s="212" t="s">
        <v>258</v>
      </c>
      <c r="F3" s="212" t="s">
        <v>259</v>
      </c>
      <c r="G3" s="212" t="s">
        <v>19</v>
      </c>
    </row>
    <row r="4" spans="1:7" ht="17.25" customHeight="1">
      <c r="A4" s="213"/>
      <c r="B4" s="213"/>
      <c r="C4" s="213"/>
      <c r="D4" s="213"/>
      <c r="E4" s="213"/>
      <c r="F4" s="213"/>
      <c r="G4" s="1"/>
    </row>
    <row r="5" spans="1:7" ht="17.25" customHeight="1">
      <c r="A5" s="1"/>
      <c r="B5" s="1"/>
      <c r="C5" s="1"/>
      <c r="D5" s="1"/>
      <c r="E5" s="1"/>
      <c r="F5" s="1"/>
      <c r="G5" s="1"/>
    </row>
    <row r="6" spans="1:7" ht="17.25" customHeight="1">
      <c r="A6" s="1"/>
      <c r="B6" s="1"/>
      <c r="C6" s="1"/>
      <c r="D6" s="1"/>
      <c r="E6" s="1"/>
      <c r="F6" s="1"/>
      <c r="G6" s="1"/>
    </row>
    <row r="7" spans="1:7" ht="17.25" customHeight="1">
      <c r="A7" s="1"/>
      <c r="B7" s="1"/>
      <c r="C7" s="1"/>
      <c r="D7" s="1"/>
      <c r="E7" s="1"/>
      <c r="F7" s="1"/>
      <c r="G7" s="1"/>
    </row>
    <row r="8" spans="1:7" ht="17.25" customHeight="1">
      <c r="A8" s="1"/>
      <c r="B8" s="1"/>
      <c r="C8" s="1"/>
      <c r="D8" s="1"/>
      <c r="E8" s="1"/>
      <c r="F8" s="1"/>
      <c r="G8" s="1"/>
    </row>
    <row r="9" spans="1:7" ht="17.25" customHeight="1">
      <c r="A9" s="1"/>
      <c r="B9" s="1"/>
      <c r="C9" s="1"/>
      <c r="D9" s="1"/>
      <c r="E9" s="1"/>
      <c r="F9" s="1"/>
      <c r="G9" s="1"/>
    </row>
    <row r="10" spans="1:7" ht="17.25" customHeight="1">
      <c r="A10" s="1"/>
      <c r="B10" s="1"/>
      <c r="C10" s="1"/>
      <c r="D10" s="1"/>
      <c r="E10" s="1"/>
      <c r="F10" s="1"/>
      <c r="G10" s="1"/>
    </row>
    <row r="11" spans="1:7" ht="17.25" customHeight="1">
      <c r="A11" s="1"/>
      <c r="B11" s="1"/>
      <c r="C11" s="1"/>
      <c r="D11" s="1"/>
      <c r="E11" s="1"/>
      <c r="F11" s="1"/>
      <c r="G11" s="1"/>
    </row>
    <row r="12" spans="1:7" ht="17.25" customHeight="1">
      <c r="A12" s="1"/>
      <c r="B12" s="1"/>
      <c r="C12" s="1"/>
      <c r="D12" s="1"/>
      <c r="E12" s="1"/>
      <c r="F12" s="1"/>
      <c r="G12" s="1"/>
    </row>
    <row r="13" spans="1:7" ht="17.25" customHeight="1">
      <c r="A13" s="1"/>
      <c r="B13" s="1"/>
      <c r="C13" s="1"/>
      <c r="D13" s="1"/>
      <c r="E13" s="1"/>
      <c r="F13" s="1"/>
      <c r="G13" s="1"/>
    </row>
    <row r="14" spans="1:7" ht="17.25" customHeight="1">
      <c r="A14" s="1"/>
      <c r="B14" s="1"/>
      <c r="C14" s="1"/>
      <c r="D14" s="1"/>
      <c r="E14" s="1"/>
      <c r="F14" s="1"/>
      <c r="G14" s="1"/>
    </row>
    <row r="15" spans="1:7" ht="17.25" customHeight="1">
      <c r="A15" s="1"/>
      <c r="B15" s="1"/>
      <c r="C15" s="1"/>
      <c r="D15" s="1"/>
      <c r="E15" s="1"/>
      <c r="F15" s="1"/>
      <c r="G15" s="1"/>
    </row>
    <row r="16" spans="1:7" ht="17.25" customHeight="1">
      <c r="A16" s="1"/>
      <c r="B16" s="1"/>
      <c r="C16" s="1"/>
      <c r="D16" s="1"/>
      <c r="E16" s="1"/>
      <c r="F16" s="1"/>
      <c r="G16" s="1"/>
    </row>
    <row r="17" spans="1:7" ht="17.25" customHeight="1">
      <c r="A17" s="1"/>
      <c r="B17" s="1"/>
      <c r="C17" s="1"/>
      <c r="D17" s="1"/>
      <c r="E17" s="1"/>
      <c r="F17" s="1"/>
      <c r="G17" s="1"/>
    </row>
    <row r="18" spans="1:7" ht="17.25" customHeight="1">
      <c r="A18" s="1"/>
      <c r="B18" s="1"/>
      <c r="C18" s="1"/>
      <c r="D18" s="1"/>
      <c r="E18" s="1"/>
      <c r="F18" s="1"/>
      <c r="G18" s="1"/>
    </row>
    <row r="19" ht="17.25" customHeight="1"/>
    <row r="22" spans="5:6" ht="15">
      <c r="E22" s="42" t="s">
        <v>18</v>
      </c>
      <c r="F22" s="48"/>
    </row>
    <row r="23" spans="5:6" ht="15">
      <c r="E23" s="44" t="s">
        <v>160</v>
      </c>
      <c r="F23" s="49"/>
    </row>
    <row r="24" spans="5:6" ht="15">
      <c r="E24" s="46" t="s">
        <v>17</v>
      </c>
      <c r="F24" s="50"/>
    </row>
  </sheetData>
  <sheetProtection/>
  <printOptions horizontalCentered="1"/>
  <pageMargins left="0.7086614173228347" right="0.7086614173228347" top="0.81" bottom="0.5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Fac. of Pharm.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</dc:creator>
  <cp:keywords/>
  <dc:description/>
  <cp:lastModifiedBy>computer</cp:lastModifiedBy>
  <cp:lastPrinted>2011-06-19T08:09:15Z</cp:lastPrinted>
  <dcterms:created xsi:type="dcterms:W3CDTF">2011-03-21T03:26:02Z</dcterms:created>
  <dcterms:modified xsi:type="dcterms:W3CDTF">2011-06-19T09:10:17Z</dcterms:modified>
  <cp:category/>
  <cp:version/>
  <cp:contentType/>
  <cp:contentStatus/>
</cp:coreProperties>
</file>